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70 Divisjon for psykisk helsevern\701 (FOU)\12 Akuttnettverket\18 KvIP\2021\Standardene\Revisjon av standarder for bruk i 2021\"/>
    </mc:Choice>
  </mc:AlternateContent>
  <bookViews>
    <workbookView xWindow="0" yWindow="0" windowWidth="23040" windowHeight="10644"/>
  </bookViews>
  <sheets>
    <sheet name="KvIP standarder 2021" sheetId="1" r:id="rId1"/>
    <sheet name="Ark3" sheetId="3" r:id="rId2"/>
  </sheets>
  <definedNames>
    <definedName name="_xlnm.Print_Area" localSheetId="0">'KvIP standarder 2021'!$A$1:$P$325</definedName>
  </definedNames>
  <calcPr calcId="162913"/>
</workbook>
</file>

<file path=xl/calcChain.xml><?xml version="1.0" encoding="utf-8"?>
<calcChain xmlns="http://schemas.openxmlformats.org/spreadsheetml/2006/main">
  <c r="Q250" i="1" l="1"/>
  <c r="L250" i="1"/>
  <c r="M250" i="1"/>
  <c r="N250" i="1"/>
  <c r="O250" i="1"/>
  <c r="P250" i="1"/>
  <c r="K250" i="1"/>
  <c r="P198" i="1" l="1"/>
  <c r="M247" i="1"/>
  <c r="J133" i="1" l="1"/>
  <c r="J134" i="1"/>
  <c r="K226" i="1" l="1"/>
  <c r="L226" i="1"/>
  <c r="M226" i="1"/>
  <c r="N226" i="1"/>
  <c r="O226" i="1"/>
  <c r="O225" i="1"/>
  <c r="N225" i="1"/>
  <c r="M225" i="1"/>
  <c r="L225" i="1"/>
  <c r="K225" i="1"/>
  <c r="O224" i="1"/>
  <c r="N224" i="1"/>
  <c r="M224" i="1"/>
  <c r="L224" i="1"/>
  <c r="K224" i="1"/>
  <c r="O249" i="1" l="1"/>
  <c r="N249" i="1"/>
  <c r="M249" i="1"/>
  <c r="L249" i="1"/>
  <c r="P248" i="1"/>
  <c r="O248" i="1"/>
  <c r="N248" i="1"/>
  <c r="M248" i="1"/>
  <c r="L248" i="1"/>
  <c r="P247" i="1"/>
  <c r="O247" i="1"/>
  <c r="N247" i="1"/>
  <c r="L247" i="1"/>
  <c r="O197" i="1"/>
  <c r="N197" i="1"/>
  <c r="M197" i="1"/>
  <c r="L197" i="1"/>
  <c r="K197" i="1"/>
  <c r="O196" i="1"/>
  <c r="N196" i="1"/>
  <c r="M196" i="1"/>
  <c r="L196" i="1"/>
  <c r="K196" i="1"/>
  <c r="O195" i="1"/>
  <c r="N195" i="1"/>
  <c r="M195" i="1"/>
  <c r="L195" i="1"/>
  <c r="K195" i="1"/>
  <c r="O164" i="1"/>
  <c r="N164" i="1"/>
  <c r="M164" i="1"/>
  <c r="L164" i="1"/>
  <c r="K164" i="1"/>
  <c r="O163" i="1"/>
  <c r="N163" i="1"/>
  <c r="M163" i="1"/>
  <c r="L163" i="1"/>
  <c r="K163" i="1"/>
  <c r="O162" i="1"/>
  <c r="N162" i="1"/>
  <c r="M162" i="1"/>
  <c r="L162" i="1"/>
  <c r="K162" i="1"/>
  <c r="K134" i="1"/>
  <c r="L132" i="1"/>
  <c r="K132" i="1"/>
  <c r="O134" i="1"/>
  <c r="N134" i="1"/>
  <c r="M134" i="1"/>
  <c r="L134" i="1"/>
  <c r="O133" i="1"/>
  <c r="N133" i="1"/>
  <c r="M133" i="1"/>
  <c r="L133" i="1"/>
  <c r="K133" i="1"/>
  <c r="O132" i="1"/>
  <c r="N132" i="1"/>
  <c r="M132" i="1"/>
  <c r="O65" i="1"/>
  <c r="N65" i="1"/>
  <c r="M65" i="1"/>
  <c r="L65" i="1"/>
  <c r="K65" i="1"/>
  <c r="O64" i="1"/>
  <c r="N64" i="1"/>
  <c r="M64" i="1"/>
  <c r="L64" i="1"/>
  <c r="K64" i="1"/>
  <c r="O63" i="1"/>
  <c r="N63" i="1"/>
  <c r="M63" i="1"/>
  <c r="L63" i="1"/>
  <c r="K63" i="1"/>
  <c r="O10" i="1"/>
  <c r="N10" i="1"/>
  <c r="L10" i="1"/>
  <c r="M10" i="1"/>
  <c r="K10" i="1"/>
  <c r="K9" i="1"/>
  <c r="O9" i="1"/>
  <c r="N9" i="1"/>
  <c r="M9" i="1"/>
  <c r="L9" i="1"/>
  <c r="O8" i="1"/>
  <c r="N8" i="1"/>
  <c r="M8" i="1"/>
  <c r="L8" i="1"/>
  <c r="K8" i="1"/>
  <c r="M165" i="1" l="1"/>
  <c r="N165" i="1"/>
  <c r="K165" i="1"/>
  <c r="O165" i="1"/>
  <c r="L165" i="1"/>
  <c r="J226" i="1"/>
  <c r="J225" i="1"/>
  <c r="J224" i="1"/>
  <c r="P165" i="1" l="1"/>
  <c r="P249" i="1"/>
  <c r="K249" i="1"/>
  <c r="K248" i="1"/>
  <c r="K247" i="1"/>
  <c r="J197" i="1"/>
  <c r="J196" i="1"/>
  <c r="J195" i="1"/>
  <c r="J162" i="1"/>
  <c r="J164" i="1"/>
  <c r="J163" i="1"/>
  <c r="J132" i="1"/>
  <c r="J65" i="1"/>
  <c r="J64" i="1"/>
  <c r="J63" i="1"/>
  <c r="J10" i="1"/>
  <c r="J9" i="1"/>
  <c r="J8" i="1"/>
  <c r="J165" i="1" l="1"/>
  <c r="Q248" i="1"/>
  <c r="Q247" i="1"/>
  <c r="L227" i="1"/>
  <c r="M227" i="1"/>
  <c r="N227" i="1"/>
  <c r="K227" i="1"/>
  <c r="O227" i="1"/>
  <c r="P224" i="1"/>
  <c r="P225" i="1"/>
  <c r="J227" i="1"/>
  <c r="N198" i="1"/>
  <c r="M198" i="1"/>
  <c r="J198" i="1"/>
  <c r="P196" i="1"/>
  <c r="K198" i="1"/>
  <c r="O198" i="1"/>
  <c r="L198" i="1"/>
  <c r="P197" i="1"/>
  <c r="P195" i="1"/>
  <c r="P164" i="1"/>
  <c r="P163" i="1"/>
  <c r="P162" i="1"/>
  <c r="O135" i="1"/>
  <c r="M135" i="1"/>
  <c r="L135" i="1"/>
  <c r="N135" i="1"/>
  <c r="K135" i="1"/>
  <c r="P133" i="1"/>
  <c r="J135" i="1"/>
  <c r="P132" i="1"/>
  <c r="P65" i="1"/>
  <c r="L66" i="1"/>
  <c r="M66" i="1"/>
  <c r="J66" i="1"/>
  <c r="N66" i="1"/>
  <c r="P64" i="1"/>
  <c r="O66" i="1"/>
  <c r="P8" i="1"/>
  <c r="P63" i="1"/>
  <c r="K66" i="1"/>
  <c r="P9" i="1"/>
  <c r="P10" i="1"/>
  <c r="N11" i="1"/>
  <c r="O11" i="1"/>
  <c r="M11" i="1"/>
  <c r="K11" i="1"/>
  <c r="L11" i="1"/>
  <c r="J11" i="1"/>
  <c r="P227" i="1" l="1"/>
  <c r="P135" i="1"/>
  <c r="P66" i="1"/>
</calcChain>
</file>

<file path=xl/sharedStrings.xml><?xml version="1.0" encoding="utf-8"?>
<sst xmlns="http://schemas.openxmlformats.org/spreadsheetml/2006/main" count="1104" uniqueCount="838">
  <si>
    <t>1</t>
  </si>
  <si>
    <t>Miljø og fasiliteter</t>
  </si>
  <si>
    <t>1.1</t>
  </si>
  <si>
    <t>Nivå</t>
  </si>
  <si>
    <t>Hensiktsmessige lokaler</t>
  </si>
  <si>
    <t>Relevant lovverk</t>
  </si>
  <si>
    <t>1.1.1</t>
  </si>
  <si>
    <t>1.1.2</t>
  </si>
  <si>
    <t>1.1.4</t>
  </si>
  <si>
    <t>1.1.5</t>
  </si>
  <si>
    <t>1.1.6</t>
  </si>
  <si>
    <t>1.1.7</t>
  </si>
  <si>
    <t>1.1.8</t>
  </si>
  <si>
    <t>1.1.9</t>
  </si>
  <si>
    <t>1.1.10</t>
  </si>
  <si>
    <t>1.1.12</t>
  </si>
  <si>
    <t>1.1.13</t>
  </si>
  <si>
    <t>1.1.14</t>
  </si>
  <si>
    <t>1.1.15</t>
  </si>
  <si>
    <t>1.1.16</t>
  </si>
  <si>
    <t>1.1.18</t>
  </si>
  <si>
    <t>1.1.20</t>
  </si>
  <si>
    <t>1.1.21</t>
  </si>
  <si>
    <t>1.1.22</t>
  </si>
  <si>
    <t>Når enheten er på samme område som  psykiatriske enheter for voksne, er fasiliteter fortrinnsvis separat/adskilt.</t>
  </si>
  <si>
    <t>1.1.23</t>
  </si>
  <si>
    <t>1.1.27</t>
  </si>
  <si>
    <t>1.2</t>
  </si>
  <si>
    <t xml:space="preserve">Pasientens rettigheter og verdighet </t>
  </si>
  <si>
    <t>1.2.1</t>
  </si>
  <si>
    <t>1.2.2</t>
  </si>
  <si>
    <t>1.2.3</t>
  </si>
  <si>
    <t>Trygt miljø</t>
  </si>
  <si>
    <t>1.3.1</t>
  </si>
  <si>
    <t>1.3.2</t>
  </si>
  <si>
    <t>1.3.3</t>
  </si>
  <si>
    <t>1.3.4</t>
  </si>
  <si>
    <t>1.3.5</t>
  </si>
  <si>
    <t>FOR-2015-12-17-1710</t>
  </si>
  <si>
    <t>1.3.7</t>
  </si>
  <si>
    <t>FOR-2013-11-29-1373</t>
  </si>
  <si>
    <t>1.4</t>
  </si>
  <si>
    <t>Mat</t>
  </si>
  <si>
    <t>1.4.1</t>
  </si>
  <si>
    <t>1.4.2</t>
  </si>
  <si>
    <t>1.5.1</t>
  </si>
  <si>
    <t>2</t>
  </si>
  <si>
    <t>Bemanning og opplæring</t>
  </si>
  <si>
    <t>2.1</t>
  </si>
  <si>
    <t>Bemanningsnormer</t>
  </si>
  <si>
    <t>2.1.1</t>
  </si>
  <si>
    <t>2.1.2</t>
  </si>
  <si>
    <t>2.1.4</t>
  </si>
  <si>
    <t>2.1.5</t>
  </si>
  <si>
    <t>FOR-2008-04-03-320</t>
  </si>
  <si>
    <t>2.2</t>
  </si>
  <si>
    <t>Flerfaglig teamarbeid</t>
  </si>
  <si>
    <t>2.2.1</t>
  </si>
  <si>
    <t>2.2.2</t>
  </si>
  <si>
    <t>2.2.5</t>
  </si>
  <si>
    <t>2.2.6</t>
  </si>
  <si>
    <t>2.2.7</t>
  </si>
  <si>
    <t>2.2.8</t>
  </si>
  <si>
    <t>2.2.9</t>
  </si>
  <si>
    <t>2.2.10</t>
  </si>
  <si>
    <t>2.2.11</t>
  </si>
  <si>
    <t>2.2.12</t>
  </si>
  <si>
    <t>2.2.13</t>
  </si>
  <si>
    <t>2.2.14</t>
  </si>
  <si>
    <t>2.2.15</t>
  </si>
  <si>
    <t>2.3</t>
  </si>
  <si>
    <t>2.3.2</t>
  </si>
  <si>
    <t>For kliniske ansatte skal IKT være tilgjengelig fra første dag i jobben.</t>
  </si>
  <si>
    <t>2.3.3</t>
  </si>
  <si>
    <t xml:space="preserve">Alle ansatte skal ha en kompetanseplan. </t>
  </si>
  <si>
    <t>2.3.4</t>
  </si>
  <si>
    <t>2.3.5</t>
  </si>
  <si>
    <t>2.4.1</t>
  </si>
  <si>
    <t>2.4.2</t>
  </si>
  <si>
    <t>2.4.3</t>
  </si>
  <si>
    <t>2.4.4</t>
  </si>
  <si>
    <t>2.4.5</t>
  </si>
  <si>
    <t>2.4.6</t>
  </si>
  <si>
    <t>Samtykke og samtykkekompetanse</t>
  </si>
  <si>
    <t>2.4.7</t>
  </si>
  <si>
    <t>2.4.8</t>
  </si>
  <si>
    <t>2.4.9</t>
  </si>
  <si>
    <t>2.4.10</t>
  </si>
  <si>
    <t>2.4.11</t>
  </si>
  <si>
    <t>2.5.1</t>
  </si>
  <si>
    <t>2.5.2</t>
  </si>
  <si>
    <t>2.5.3</t>
  </si>
  <si>
    <t>2.5.4</t>
  </si>
  <si>
    <t>2.6</t>
  </si>
  <si>
    <t>Veiledning</t>
  </si>
  <si>
    <t>2.6.1</t>
  </si>
  <si>
    <t>2.6.2</t>
  </si>
  <si>
    <t>2.6.3</t>
  </si>
  <si>
    <t>2.6.4</t>
  </si>
  <si>
    <t>Rekruttering</t>
  </si>
  <si>
    <t>3</t>
  </si>
  <si>
    <t>Innleggelse &amp; utskrivelse</t>
  </si>
  <si>
    <t>3.1</t>
  </si>
  <si>
    <t>Innleggelse</t>
  </si>
  <si>
    <t>3.1.1</t>
  </si>
  <si>
    <t>3.1.3</t>
  </si>
  <si>
    <t>3.1.6</t>
  </si>
  <si>
    <t>3.2</t>
  </si>
  <si>
    <t>Kontakt med pasientenes nettverk av profesjonelle hjelpere</t>
  </si>
  <si>
    <t>3.2.1</t>
  </si>
  <si>
    <t>3.3</t>
  </si>
  <si>
    <t xml:space="preserve">Involvering av familie/pårørende </t>
  </si>
  <si>
    <t>3.3.1</t>
  </si>
  <si>
    <t>3.3.2</t>
  </si>
  <si>
    <t>3.4</t>
  </si>
  <si>
    <t xml:space="preserve">Utskriving  </t>
  </si>
  <si>
    <t>3.4.1</t>
  </si>
  <si>
    <t>3.4.2</t>
  </si>
  <si>
    <t>3.4.3</t>
  </si>
  <si>
    <t>3.4.4</t>
  </si>
  <si>
    <t>IS-1511</t>
  </si>
  <si>
    <t>3.4.5</t>
  </si>
  <si>
    <t>4</t>
  </si>
  <si>
    <t>4.1</t>
  </si>
  <si>
    <t>Utredning</t>
  </si>
  <si>
    <t>4.1.1</t>
  </si>
  <si>
    <t>4.1.2</t>
  </si>
  <si>
    <t>4.2</t>
  </si>
  <si>
    <t>Bredden av tiltak</t>
  </si>
  <si>
    <t>4.3</t>
  </si>
  <si>
    <t>Strukturerte opplegg</t>
  </si>
  <si>
    <t>4.3.1</t>
  </si>
  <si>
    <t>4.3.2</t>
  </si>
  <si>
    <t>4.3.3</t>
  </si>
  <si>
    <t>4.4</t>
  </si>
  <si>
    <t>4.4.1</t>
  </si>
  <si>
    <t>4.4.2</t>
  </si>
  <si>
    <t>4.4.3</t>
  </si>
  <si>
    <t>4.4.4</t>
  </si>
  <si>
    <t>4.4.5</t>
  </si>
  <si>
    <t>4.4.6</t>
  </si>
  <si>
    <t>Pårørende og pasienter blir informert om mulighet for å ha med bistand / støtteperson i møter. Enheten tilrettelegger for dette.</t>
  </si>
  <si>
    <t>4.5</t>
  </si>
  <si>
    <t>4.5.1</t>
  </si>
  <si>
    <t>4.5.2</t>
  </si>
  <si>
    <t>4.5.3</t>
  </si>
  <si>
    <t>4.5.6</t>
  </si>
  <si>
    <t>4.5.7</t>
  </si>
  <si>
    <t>Udir-6-2014 kap.4</t>
  </si>
  <si>
    <t>4.5.8</t>
  </si>
  <si>
    <t>5</t>
  </si>
  <si>
    <t>5.1</t>
  </si>
  <si>
    <t>5.1.1</t>
  </si>
  <si>
    <t>5.2</t>
  </si>
  <si>
    <t>5.3</t>
  </si>
  <si>
    <t>Kontaktpersoner</t>
  </si>
  <si>
    <t>5.3.1</t>
  </si>
  <si>
    <t>5.3.3</t>
  </si>
  <si>
    <t>5.4.</t>
  </si>
  <si>
    <t>5.4.1</t>
  </si>
  <si>
    <t>5.4.2</t>
  </si>
  <si>
    <t>5.4.4</t>
  </si>
  <si>
    <t>5.4.5</t>
  </si>
  <si>
    <t>5.4.6</t>
  </si>
  <si>
    <t>6</t>
  </si>
  <si>
    <t>Rettigheter og lovverk</t>
  </si>
  <si>
    <t>6.1</t>
  </si>
  <si>
    <t>6.1.1</t>
  </si>
  <si>
    <t>6.2</t>
  </si>
  <si>
    <t>6.2.1</t>
  </si>
  <si>
    <t>6.2.2</t>
  </si>
  <si>
    <t>6.2.3</t>
  </si>
  <si>
    <t>6.3</t>
  </si>
  <si>
    <t>Klagerett</t>
  </si>
  <si>
    <t>6.3.2</t>
  </si>
  <si>
    <t>6.4</t>
  </si>
  <si>
    <t>6.4.1</t>
  </si>
  <si>
    <t>6.4.3</t>
  </si>
  <si>
    <t>6.4.4</t>
  </si>
  <si>
    <t>6.5</t>
  </si>
  <si>
    <t>6.5.1</t>
  </si>
  <si>
    <t>6.5.2</t>
  </si>
  <si>
    <t>7</t>
  </si>
  <si>
    <t>Klinisk virksomhetsstyring</t>
  </si>
  <si>
    <t>7.1</t>
  </si>
  <si>
    <t xml:space="preserve">Evaluering av enheten/teamets arbeid </t>
  </si>
  <si>
    <t>7.1.1</t>
  </si>
  <si>
    <t>7.1.2</t>
  </si>
  <si>
    <t>7.1.3</t>
  </si>
  <si>
    <t>7.1.4</t>
  </si>
  <si>
    <t>7.1.5</t>
  </si>
  <si>
    <t>7.2</t>
  </si>
  <si>
    <t>Læring fra risikosituasjoner</t>
  </si>
  <si>
    <t>7.2.1</t>
  </si>
  <si>
    <t>7.2.2</t>
  </si>
  <si>
    <t>7.2.3</t>
  </si>
  <si>
    <t>7.3</t>
  </si>
  <si>
    <t>Samarbeid</t>
  </si>
  <si>
    <t>7.3.1</t>
  </si>
  <si>
    <t>7.4</t>
  </si>
  <si>
    <t>7.4.1</t>
  </si>
  <si>
    <t>7.4.2</t>
  </si>
  <si>
    <t>7.4.3</t>
  </si>
  <si>
    <t>7.4.4</t>
  </si>
  <si>
    <t>7.4.7</t>
  </si>
  <si>
    <t>7.4.9</t>
  </si>
  <si>
    <t>7.4.10</t>
  </si>
  <si>
    <t>7.4.11</t>
  </si>
  <si>
    <t>7.4.12</t>
  </si>
  <si>
    <t>7.4.14</t>
  </si>
  <si>
    <t>7.4.15</t>
  </si>
  <si>
    <t>7.5</t>
  </si>
  <si>
    <t>Enhetens plass i det totale barne- og ungdomspsykiatrisk tilbudet i foretaket</t>
  </si>
  <si>
    <t>7.5.1</t>
  </si>
  <si>
    <t>7.5.2</t>
  </si>
  <si>
    <t>7.6</t>
  </si>
  <si>
    <t>HMS</t>
  </si>
  <si>
    <t>7.6.1</t>
  </si>
  <si>
    <t>FOR-1996-12-06-1127</t>
  </si>
  <si>
    <t>7.6.2</t>
  </si>
  <si>
    <t>Lederen får tydelige forventninger om resultatmål fra sin overordnet.</t>
  </si>
  <si>
    <t>7.6.4</t>
  </si>
  <si>
    <t>7.6.5</t>
  </si>
  <si>
    <t>LOVVERK</t>
  </si>
  <si>
    <t>LOV-2001-06-15-93</t>
  </si>
  <si>
    <t>LOV-1999-07-02-62</t>
  </si>
  <si>
    <t>FOR-2011-12-16-1258</t>
  </si>
  <si>
    <t>LOV-1999-07-02-63</t>
  </si>
  <si>
    <t>LOV-1999-07-02-61</t>
  </si>
  <si>
    <t>Forskrift om barns opphold i helseinstitusjon</t>
  </si>
  <si>
    <t>FOR-2016-09-12-1056</t>
  </si>
  <si>
    <t>LOV-1999-07-02-64</t>
  </si>
  <si>
    <t xml:space="preserve">Forskrift om ledelse og kvalitetsforbedring  i helse- og omsorgstjenesten </t>
  </si>
  <si>
    <t>FOR-2016-10-28-1250</t>
  </si>
  <si>
    <t>Forskrift om systematisk helse-, miljø- og sikkerhetsarbeid i virksomheter (Internkontrollforskriften)</t>
  </si>
  <si>
    <t>Forskrift om pasienters, ledsageres og pårørendes rett til dekning av utgifter ved reise til helsetjenester (pasientreiseforskriften)</t>
  </si>
  <si>
    <t>FOR-2015-06-25-793</t>
  </si>
  <si>
    <t>Forskrift om brannforebygging</t>
  </si>
  <si>
    <t>Forskrift om håndtering av medisinsk utstyr</t>
  </si>
  <si>
    <t>Veileder om kommunikasjon via tolk for ledere og personell i helse- og omsorgstjenestene</t>
  </si>
  <si>
    <t>Samarbeid mellom barneverntjenester og psykiske helsetjenester til barnets beste</t>
  </si>
  <si>
    <t>IS-11/2015</t>
  </si>
  <si>
    <t>Forskrift om spesialistutdanning og spesialistgodkjenning for leger og tannleger (spesialistforskriften)</t>
  </si>
  <si>
    <t>FOR-2016-12-08-1482</t>
  </si>
  <si>
    <t>LOV-1998-07-17-61</t>
  </si>
  <si>
    <t>FOR-2011-12-06-1356</t>
  </si>
  <si>
    <t>Forskrift om legemiddelhåndtering for virksomheter og helsepersonell som yter helsehjelp</t>
  </si>
  <si>
    <t>HSØ RHF 2015</t>
  </si>
  <si>
    <t>Utfyllende beskrivelse/ kommentar</t>
  </si>
  <si>
    <t>1.1.24</t>
  </si>
  <si>
    <t>Legemidler oppbevares forsvarlig og utilgjengelig for uvedkommende.</t>
  </si>
  <si>
    <t>Innganger/utganger er slik at ansatte kan se hvem som kommer og går. Hvis nødvendig brukes kameraovervåking.</t>
  </si>
  <si>
    <t xml:space="preserve">Utforming av miljøet </t>
  </si>
  <si>
    <t>Alle ekstravakter får opplæringsvakter.</t>
  </si>
  <si>
    <t>Forskriften sier; Personalet må ha kunnskap om barns utvikling og behov, og informere og veilede foreldre om barns mulige reaksjoner i forbindelse med sykdommen og institusjonsoppholdet</t>
  </si>
  <si>
    <t xml:space="preserve">Kompetanse på involvering og støtte til pårørende. </t>
  </si>
  <si>
    <t xml:space="preserve">Det finnes rutiner for innføring av nye leger i vaktlaget. Praksis er nedskrevet og utdelt før første vakt. </t>
  </si>
  <si>
    <t>For eksempel er det ikke god praksis at vikar for en gravid ansatt ikke er på plass ved termin.</t>
  </si>
  <si>
    <t xml:space="preserve">God praksis inkluderer «fotfølging» av en kollega på første dag, med innføring i holdningene nødvendig for en behandlingsfremmende kultur </t>
  </si>
  <si>
    <t>Alle ansatte får en introduksjonspakke og gjennomgang av driften ved enheten før de tar ansvar for behandling.</t>
  </si>
  <si>
    <t>Dette er en MÅ i pakkeforløpet</t>
  </si>
  <si>
    <t>Når en vurderingssamtale ikke fører til innleggelse, blir begrunnelsen gitt til henvisende instans, pasienten og pårørende med anbefalinger/ råd for annen aktuell behandling eller oppfølging.</t>
  </si>
  <si>
    <t xml:space="preserve">Enheten benytter standardiserte metoder for å måle effekt av behandling på symptomnivå, funksjonsnivå og livskvalitet som minimum (jfr. kravene i pakkeforløp). </t>
  </si>
  <si>
    <t xml:space="preserve">De involverte instansene kartlegges innen slutten av første virkedag. </t>
  </si>
  <si>
    <t>Når foresatte er separert/ skilt bistår enheten til at den med daglig omsorg overholder sin plikt til å holde den andre med ansvar orientert om behandlingen til pasienten.</t>
  </si>
  <si>
    <t>Det er strukturert bruk av tid på kveldene og i helgene som tar utgangspunkt i pasientene som er innlagt til enhver tid. Miljøterapien evalueres regelmessig slik at pasientene opplever at deres feedback er betydningsfull.</t>
  </si>
  <si>
    <t xml:space="preserve">Det lages behandlingsplaner i samarbeid med pasienten og hvis mulig med pårørende. Hvis det ikke skjer i samarbeid med pasienter eller pårørende er grunnen journalført. </t>
  </si>
  <si>
    <t>Her menes opplysning som kan komme til nytte i praktisk håndtering av situasjoner som kan oppstå når pasienten ikke er ved enheten, for eksempel tlf til legevakt, kontakt person ved poliklinikken, o.l.</t>
  </si>
  <si>
    <t>Hvis opptaksområde er større enn en Fylkeskommune bør avtalen gjelder hele opptaksområde</t>
  </si>
  <si>
    <t>2.4</t>
  </si>
  <si>
    <t>5.2.2</t>
  </si>
  <si>
    <t>Det er ikke godt nok med bilde og navn på et kort hengende fra livet. Det skal være på øye høyder.</t>
  </si>
  <si>
    <t>Innleggelse etter PHL Se ellers pkt 5.2 som omhandler informasjon gitt til pasienter og pårørende</t>
  </si>
  <si>
    <t xml:space="preserve">Enheten har retningslinje for protokollføring av tvangsvedtak. </t>
  </si>
  <si>
    <t xml:space="preserve">Enheten har retningslinje for hvordan praktisere opplysningsplikten til barnevernstjenesten, og ansatte har kjennskap til denne. </t>
  </si>
  <si>
    <t>Det finnes flere kodeverk. Se Direktorat for e-helse. Med prosedyrekoder menes koding av hvilke tjenester som er utført (NCMP)</t>
  </si>
  <si>
    <t xml:space="preserve">Alvorlige hendelser er ikke nødvendigvis et avvik. </t>
  </si>
  <si>
    <t>Den inkluderer når pasienten skriver seg selv ut</t>
  </si>
  <si>
    <t>Maler, prosedyrer og protokoller</t>
  </si>
  <si>
    <t>Standard</t>
  </si>
  <si>
    <t>Antall</t>
  </si>
  <si>
    <t>Møtt</t>
  </si>
  <si>
    <t>Delvis møtt</t>
  </si>
  <si>
    <t>Ikke møtt</t>
  </si>
  <si>
    <t>Vet ikke</t>
  </si>
  <si>
    <t>% Møtt</t>
  </si>
  <si>
    <t>Nivå 1</t>
  </si>
  <si>
    <t>Nivå 2</t>
  </si>
  <si>
    <t>Nivå 3</t>
  </si>
  <si>
    <t>Total</t>
  </si>
  <si>
    <t>Ikke aktuelt</t>
  </si>
  <si>
    <t xml:space="preserve">Enheten har besøksrom (og oppholdsrom for pårørende), og dette er familievennlig med bl.a. leker. </t>
  </si>
  <si>
    <t xml:space="preserve">Det legges til rette for feedback fra ungdommene om kosttilbudet, og den benyttes i justering av kosttilbudet ved enheten. </t>
  </si>
  <si>
    <t>På noen enheter blir dette et nivå 3 standard fordi de har ingen påvirkningsmuligheter over maten som serveres, men i en tilpasset helsevesen bør det finnes slike muligheter og derfor er det plassert på nivå 2.)</t>
  </si>
  <si>
    <t xml:space="preserve">Ikke-kliniske ansatte får generell opplæring som øker bevisstheten om psykisk helse
Dette inkluderer lærere, administrative ansatte, «husmødre» o.l. </t>
  </si>
  <si>
    <t>Hensikten er at de alltid finner frem til siste oppdateringer, inkl. vant til å bruke lovdata.no.</t>
  </si>
  <si>
    <t xml:space="preserve">I forbindelse med langtidsfravær eller svangerskapspermisjon handler ledelsen raskt for å sikre vikar. </t>
  </si>
  <si>
    <t>Når enheten har blandete funksjoner blir det viktig at innleggelseskriterier skiller mellom dekning av øyeblikkelig hjelp, akutte henvendelser og planlagte innleggelser.</t>
  </si>
  <si>
    <t>Det øker sjansen for vellykket tilbakeføring om pasienten har klokkeslett for sitt første poliklinisk time etter utskriving før de drar fra enheten, og pasientansvarlig og enheten er forent om prioriterte behandlingsfokus fremover. Ved rask utskriving etter øyeblikkelighjelp innleggelse kan telefonisk kontakt vise seg eneste mulighet fremfor den mer ideelle tilstedeværelse på møtet.</t>
  </si>
  <si>
    <t>Avgjøres ut fra vanlige krav til forsvarlighet i den konkrete situasjonen" Inkluderer familieterapi og/ eller tiltak med systemisk perspektiv (pasient inkluderes i familiearbeid)</t>
  </si>
  <si>
    <t>Utredningsplaner, behandlingsplaner og individuell plan (IP)*</t>
  </si>
  <si>
    <t xml:space="preserve">Relevant dokumentasjon fra enhetens skole er ferdigstilt og inngår i epikrisen. </t>
  </si>
  <si>
    <t>Evaluering
(skåre)</t>
  </si>
  <si>
    <t>Enhetens
kommentarer</t>
  </si>
  <si>
    <t>Besøksteamets
kommentarer</t>
  </si>
  <si>
    <t>Hvilke mål har dere hatt for forbedring når det gjelder miljø og fasiliteter siste året?</t>
  </si>
  <si>
    <t>Hva har dere oppnådd av forbedring når det gjelder miljø og fasiliteter det siste året?</t>
  </si>
  <si>
    <t>Hva har vært hindringene for forbedring når det gjelder miljø og fasiliteter siste året?</t>
  </si>
  <si>
    <t>Hvordan vil dere videreutvikle enheten når det gjelder miljø og fasiliteter fremover?</t>
  </si>
  <si>
    <t>Hvilke mål har dere hatt for forbedring når det gjelder bemanning og opplæring siste året?</t>
  </si>
  <si>
    <t>Hva har dere oppnådd av forbedring når det gjelder bemanning og opplæring det siste året?</t>
  </si>
  <si>
    <t>Hva har vært hindringene for forbedring når det gjelder bemanning og opplæring siste året?</t>
  </si>
  <si>
    <t>Hvordan vil dere videreutvikle enheten når det gjelder bemanning og opplæring fremover?</t>
  </si>
  <si>
    <t>Hvilke mål har dere hatt for forbedring når det gjelder innleggelse og utskrivelse siste året?</t>
  </si>
  <si>
    <t>Hva har dere oppnådd av forbedring når det gjelder innleggelse og utskrivelse det siste året?</t>
  </si>
  <si>
    <t>Hva har vært hindringene for forbedring når det gjelder innleggelse og utskrivelse siste året?</t>
  </si>
  <si>
    <t>Hvordan vil dere videreutvikle enheten når det gjelder innleggelse og utskrivelse fremover?</t>
  </si>
  <si>
    <t>Hvilke mål har dere hatt for forbedring når det gjelder behandling og omsorg siste året?</t>
  </si>
  <si>
    <t>Hva har dere oppnådd av forbedring når det gjelder behandling og omsorg det siste året?</t>
  </si>
  <si>
    <t>Hva har vært hindringene for forbedring når det gjelder behandling og omsorg siste året?</t>
  </si>
  <si>
    <t>Hvordan vil dere videreutvikle enheten når det gjelder behandling og omsorg fremover?</t>
  </si>
  <si>
    <t>Behandling og omsorg</t>
  </si>
  <si>
    <t>Informasjon, samtykke og taushetsplikt</t>
  </si>
  <si>
    <t>Hvilke mål har dere hatt for forbedring når det gjelder informasjon, samtykke og taushetsplikt siste året?</t>
  </si>
  <si>
    <t>Hva har dere oppnådd av forbedring når det gjelder informasjon, samtykke og taushetsplikt det siste året?</t>
  </si>
  <si>
    <t>Hva har vært hindringene for forbedring når det gjelder informasjon, samtykke og taushetsplikt siste året?</t>
  </si>
  <si>
    <t>Hvordan vil dere videreutvikle enheten når det gjelder informasjon, samtykke og taushetsplikt fremover?</t>
  </si>
  <si>
    <t>Hvilke mål har dere hatt for forbedring når det gjelder rettigheter og lovverk siste året?</t>
  </si>
  <si>
    <t>Hva har dere oppnådd av forbedring når det gjelder rettigheter og lovverk det siste året?</t>
  </si>
  <si>
    <t>Hva har vært hindringene for forbedring når det gjelder rettigheter og lovverk siste året?</t>
  </si>
  <si>
    <t>Hvordan vil dere videreutvikle enheten når det gjelder rettigheter og lovverk fremover?</t>
  </si>
  <si>
    <t>Hva har dere oppnådd av forbedring når det gjelder klinisk virksomhetsstyring det siste året?</t>
  </si>
  <si>
    <t>Hva har vært hindringene for forbedring når det gjelder klinisk virksomhetsstyring siste året?</t>
  </si>
  <si>
    <t>Hvordan vil dere videreutvikle enheten når det gjelder klinisk virksomhetsstyring fremover?</t>
  </si>
  <si>
    <t xml:space="preserve">Hvilke mål har dere hatt for forbedring når det gjelder klinisk virksomhetsstyring siste året?  </t>
  </si>
  <si>
    <t>1.1.17</t>
  </si>
  <si>
    <t>1.1.19</t>
  </si>
  <si>
    <t>1.1.25</t>
  </si>
  <si>
    <t>1.1.28</t>
  </si>
  <si>
    <t>1.1.29</t>
  </si>
  <si>
    <t>1.1.30</t>
  </si>
  <si>
    <t>1.1.31</t>
  </si>
  <si>
    <t>2.1.3</t>
  </si>
  <si>
    <t>2.1.6</t>
  </si>
  <si>
    <t>2.2.16</t>
  </si>
  <si>
    <t>2.2.17</t>
  </si>
  <si>
    <t>2.2.18</t>
  </si>
  <si>
    <t>2.4.12</t>
  </si>
  <si>
    <t>2.4.13</t>
  </si>
  <si>
    <t>2.4.14</t>
  </si>
  <si>
    <t>2.4.15</t>
  </si>
  <si>
    <t>3.1.2</t>
  </si>
  <si>
    <t>3.1.4</t>
  </si>
  <si>
    <t>3.1.7</t>
  </si>
  <si>
    <t>3.3.3</t>
  </si>
  <si>
    <t>3.3.4</t>
  </si>
  <si>
    <t>3.3.5</t>
  </si>
  <si>
    <t>3.4.6</t>
  </si>
  <si>
    <t>3.4.7</t>
  </si>
  <si>
    <t>3.4.8</t>
  </si>
  <si>
    <t>4.2.2</t>
  </si>
  <si>
    <t>4.4.7</t>
  </si>
  <si>
    <t>4.4.8</t>
  </si>
  <si>
    <t>5.1.2</t>
  </si>
  <si>
    <t>5.4.7</t>
  </si>
  <si>
    <t>7.2.4</t>
  </si>
  <si>
    <t>7.4.5</t>
  </si>
  <si>
    <t>7.4.6</t>
  </si>
  <si>
    <t>7.4.8</t>
  </si>
  <si>
    <t>7.4.17</t>
  </si>
  <si>
    <t>7.4.18</t>
  </si>
  <si>
    <t>7.4.19</t>
  </si>
  <si>
    <t>7.4.20</t>
  </si>
  <si>
    <t>7.4.21</t>
  </si>
  <si>
    <t>7.4.22</t>
  </si>
  <si>
    <t>7.4.23</t>
  </si>
  <si>
    <t>7.4.24</t>
  </si>
  <si>
    <t>7.6.3</t>
  </si>
  <si>
    <t xml:space="preserve">Pasientene og pårørende kan selv varsle alarm i nødsituasjoner og er informert om dette. </t>
  </si>
  <si>
    <t>Opplæring og rammebetingelser for kompetanseheving</t>
  </si>
  <si>
    <t>Praktisk informasjon om enheten blir formidlet også skriftlig ved innleggelse.</t>
  </si>
  <si>
    <t>Risiko for suicid, vold og rus vurderes med kartleggingsverktøy ved innleggelse og under oppfølging.</t>
  </si>
  <si>
    <t xml:space="preserve">Det finnes skriftlige rutiner for hvordan retten og muligheten til medvirkning på enheten blir ivaretatt og praktisert. </t>
  </si>
  <si>
    <t>Samarbeid med barnevern og kommune</t>
  </si>
  <si>
    <t>1.1.11</t>
  </si>
  <si>
    <t>1.1.26</t>
  </si>
  <si>
    <t>1.3</t>
  </si>
  <si>
    <t>1.5</t>
  </si>
  <si>
    <t>2.2.4</t>
  </si>
  <si>
    <t>2.4.16</t>
  </si>
  <si>
    <t>2.4.17</t>
  </si>
  <si>
    <t>2.4.18</t>
  </si>
  <si>
    <t>2.5</t>
  </si>
  <si>
    <t>2.6.5</t>
  </si>
  <si>
    <t>2.6.6</t>
  </si>
  <si>
    <t>4.2.1</t>
  </si>
  <si>
    <t>5.3.2</t>
  </si>
  <si>
    <t>5.4.3</t>
  </si>
  <si>
    <t>6.4.2</t>
  </si>
  <si>
    <t>Bruk av fysisk tvang/holdig</t>
  </si>
  <si>
    <t>Respekt for rettigheter og medvirkning</t>
  </si>
  <si>
    <t xml:space="preserve">Pasientene får dekket sine krav til obligatorisk skole. Det reguleres i en tydelig samarbeidsavtale mellom Helseforetak og Fylkeskommunen om opplæring under opphold i spesialisthelsetjenesten. </t>
  </si>
  <si>
    <t xml:space="preserve">    Offentlig tilgjengelig informasjon om enheten.</t>
  </si>
  <si>
    <t>Det finnes hjertestarter på et tydelig markert sted og det er etablert rutine for at den sjekkes regelmessig og etter hver bruk. Alle pasienter kan sjokkes innen tre minutter etter at stans er oppdaget.</t>
  </si>
  <si>
    <t>Enheten har et vaktsystem som sikrer at faglig ansvarlig for vedtak er tilgjengelig hele døgnet. Vedkommende skal kunne stille ved enheten ved behov. Informasjon om hvordan vaktsystemet kontaktes er lett tilgjengelig på vaktrommet.</t>
  </si>
  <si>
    <t xml:space="preserve">Alle ansatte får opplæring i elektroniske hjelpemidler som sykehusets avviksmeldingssystem, eHåndbok, EQS, eller lignende og hvor de finner oppdaterte opplysninger om lovverket og faglitteratur. </t>
  </si>
  <si>
    <t>Enheten har en oppdatert opplæringsplan som inkluderer budsjettkonsekvenser.</t>
  </si>
  <si>
    <t xml:space="preserve"> I akutte situasjoner og kriser bidrar enheten med psykososial støtte og informasjon til pårørende.</t>
  </si>
  <si>
    <t xml:space="preserve">Informasjon til pasienter og pårørende;Pasienter og pårørende gis en tilpasset skriftlig og muntlig informasjon om følgende temaer; </t>
  </si>
  <si>
    <t xml:space="preserve">Før det treffes vedtak om bruk av tvangsmidler, gis pasienter anledning til å uttale seg, om mulig. Tidligere erfaringer med tvangsbruk kartlegges tidlig i forløpet, og ligger særlig til grunn for vedtaket. </t>
  </si>
  <si>
    <t>Ved risiko for gjentatt bruk av tvangsmidler (der pårørende skal ha informasjon), avtales det hvordan informasjonen skal gis.</t>
  </si>
  <si>
    <t>Betingelser for å beholde godkjente utdanningsstillinger for LiS og psykologer</t>
  </si>
  <si>
    <t xml:space="preserve">Slik systematisk opplæring har fokus på hvordan man forebygger og forhindrer vold i tillegg til håndtering av episoder som kan oppstå. </t>
  </si>
  <si>
    <t>Kriteria for godkjenning som utdanningsinstitusjon i Serøs rapportering til Den norske legeforening</t>
  </si>
  <si>
    <t xml:space="preserve">Standardisert validert skjema for BUP døgn finnes ikke enda. </t>
  </si>
  <si>
    <t>Kommunen står for koordineringen av planen, mens enheten må vurdere om det er behov.</t>
  </si>
  <si>
    <t>Hensikten med de planer er å fungere som en påminnelse om egne mestringsteknikker som kan vise seg relevant, lignende DBTs minnekort</t>
  </si>
  <si>
    <t>Inkl. retningslinjer for øyeblikkelig hjelp og akutte henvendelser. Inklusjons og ekslusjons kriterier for øyeblikkelig hjelp er spesifisert</t>
  </si>
  <si>
    <t>Orienteringen om tilbudet bidrar til at de får en forståelse for hensikten med flerfaglighet, team sammensetning og behandlingsmøter</t>
  </si>
  <si>
    <t>Med skjerming menes tiltak som innebærer at en pasient holdes helt eller delvis atskilt fra medpasienter og fra personell som ikke deltar i undersøkelse og behandling av og omsorg for pasienten. Tiltaket iverksettes av behandlingsmessige hensyn eller for å ivareta hensynet til andre pasienter.</t>
  </si>
  <si>
    <t>Prosedyre bør inkludere bevissthet rundt overgrep mellom både pasient/ pasient og ansatt/ pasient</t>
  </si>
  <si>
    <t>1.1.3</t>
  </si>
  <si>
    <t>1.3.6</t>
  </si>
  <si>
    <t>2.2.3</t>
  </si>
  <si>
    <t>3.1.5</t>
  </si>
  <si>
    <t>4.5.4</t>
  </si>
  <si>
    <t>4.5.5</t>
  </si>
  <si>
    <t>5.2.1</t>
  </si>
  <si>
    <t>5.2.3</t>
  </si>
  <si>
    <t>5.2.4</t>
  </si>
  <si>
    <t>5.2.5</t>
  </si>
  <si>
    <t>5.2.6</t>
  </si>
  <si>
    <t>5.2.7</t>
  </si>
  <si>
    <t>5.2.8</t>
  </si>
  <si>
    <t>6.2.4</t>
  </si>
  <si>
    <t>6.3.1</t>
  </si>
  <si>
    <t>7.3.2</t>
  </si>
  <si>
    <t>7.3.3</t>
  </si>
  <si>
    <t>7.3.4</t>
  </si>
  <si>
    <t>7.3.5</t>
  </si>
  <si>
    <t>7.4.13</t>
  </si>
  <si>
    <t>7.4.16</t>
  </si>
  <si>
    <t>7.6.6</t>
  </si>
  <si>
    <t>2.3.1</t>
  </si>
  <si>
    <t>2.3.6</t>
  </si>
  <si>
    <t xml:space="preserve">Barnekonvensjonen art. 16 </t>
  </si>
  <si>
    <t xml:space="preserve"> Det er viktig at sykehus forstår at miljøterapeuter er behandlere med behov for den pasient opplysningen skrevet i journalene til andre faggrupper.</t>
  </si>
  <si>
    <r>
      <t xml:space="preserve">HR bidrar til at alle søkere er sjekket opp mot autorisasjon i helseregister og har en gjeldende vandelsattest før oppstart. </t>
    </r>
    <r>
      <rPr>
        <sz val="11"/>
        <color rgb="FFFF0000"/>
        <rFont val="Cambria"/>
        <family val="1"/>
        <scheme val="major"/>
      </rPr>
      <t/>
    </r>
  </si>
  <si>
    <t xml:space="preserve">Lokalene legges til rette for at journalforskriftene overholdes. Ingen taushetsbelagt opplysning er synlig, journalmateriale holdes i låste arkivskap, med mer. </t>
  </si>
  <si>
    <t>Alle pasienter vurderes ift. behov om IP og vurderingen er journalført. Konklusjoner og oppdatering av status i IP inkluderes i epikrisen, inkludert ansvar for tiltak. Vurderingen skjer i samarbeid med pasienten og oppfølgende instans.</t>
  </si>
  <si>
    <t xml:space="preserve">Pasienter og pårørende blir orientert, muntlig og skriftlig, om hvem som er oppnevnt som behandlingsansvarlig, spesialist, og kontaktperson/ miljøterapeuter/ ansvarlig miljøterapeut i teamet. </t>
  </si>
  <si>
    <t>Institusjonen skal være fysisk utformet og materielt utstyrt på en slik måte at kravet til forsvarlig helsehjelp kan ivaretas, jf. spesialisthelsetjenesteloven § 2-2. Er det uforsvarlig uten kamera? I personvernregelverket finner man mange generelle regler for hvilke plikter en virksomhet har når den behandler personopplysninger - slik som opptak fra kamera. Disse pliktene må alle som driver kameraovervåking sette seg inn i.</t>
  </si>
  <si>
    <t xml:space="preserve">Ikke uvanlig at enhetsleder gjør dette. Ved presisering av at HR gjør dette er meningen å sikre at klinikerne kan prioritere sin tid til behandlings-relaterte oppgaver </t>
  </si>
  <si>
    <t>Opprinnelig</t>
  </si>
  <si>
    <t>Sist endret (jmf. ref. i standard)</t>
  </si>
  <si>
    <t>Forskrift om utforming og innretning av arbeidsplasser og arbeidslokaler (arbeidsplassforskriften)</t>
  </si>
  <si>
    <t>FOR-2020-06-19-1265 § 3-5</t>
  </si>
  <si>
    <t>FOR-2020-06-19-1265</t>
  </si>
  <si>
    <t>Forskrift om tekniske krav til byggverk (Byggteknisk forskrift (TEK 17))</t>
  </si>
  <si>
    <t>FOR-2020-03-03-242</t>
  </si>
  <si>
    <t>FOR-2017-06-19-840</t>
  </si>
  <si>
    <t>FOR-2020-06-11-1176</t>
  </si>
  <si>
    <t>Forskrift om etablering og gjennomføring av psykisk helsevern m.m. (psykisk helsevernforskriften)</t>
  </si>
  <si>
    <t>FOR-2017-05-11-562 §3</t>
  </si>
  <si>
    <t>FOR-2017-05-11-562 </t>
  </si>
  <si>
    <t xml:space="preserve">FOR-2017-05-11-562 §3 f) g) h) </t>
  </si>
  <si>
    <t>FOR-2017-05-11-562 §4</t>
  </si>
  <si>
    <t>FOR-2017-05-11-562, kap 1 §4</t>
  </si>
  <si>
    <t xml:space="preserve">FOR-2017-05-11-562, kap 1 §4 </t>
  </si>
  <si>
    <t>FOR-2017-05-11-562 §30</t>
  </si>
  <si>
    <t>FOR-2020-03-10-258 §8</t>
  </si>
  <si>
    <t>FOR-2020-03-10-258</t>
  </si>
  <si>
    <t>FOR-2020-02-04-119</t>
  </si>
  <si>
    <t>FOR-2020-02-04-119 §6f og §7b</t>
  </si>
  <si>
    <t xml:space="preserve">FOR-2020-02-04-119 §7b, FOR-2020-03-10-258 §8 (gjelder medisinsk utstyr) </t>
  </si>
  <si>
    <t xml:space="preserve">FOR-2020-02-04-119 §7b </t>
  </si>
  <si>
    <t>FOR-2020-02-04-119 §7c</t>
  </si>
  <si>
    <t>FOR-2020-02-04-119 §8</t>
  </si>
  <si>
    <t>IS-1511, FOR-2020-02-04-119 §7c</t>
  </si>
  <si>
    <t xml:space="preserve">FOR-2020-02-04-119 §7c </t>
  </si>
  <si>
    <t>FOR-2016-12-22-1866</t>
  </si>
  <si>
    <t>FOR-2016-12-22-1866 § 6</t>
  </si>
  <si>
    <t>FOR-2019-12-09-1706</t>
  </si>
  <si>
    <t>FOR-2000-12-01-1217</t>
  </si>
  <si>
    <t xml:space="preserve"> FOR-2016-09-12-1056 §4</t>
  </si>
  <si>
    <t xml:space="preserve"> FOR-2016-09-12-1056 § 9</t>
  </si>
  <si>
    <t>FOR-2016-09-12-1056  §5</t>
  </si>
  <si>
    <t>FOR-2020-09-01-1773</t>
  </si>
  <si>
    <t>FOR-2017-06-09-719 </t>
  </si>
  <si>
    <t xml:space="preserve">FOR-2017-06-09-719 </t>
  </si>
  <si>
    <t>FOR-2017-06-09-719</t>
  </si>
  <si>
    <t>LOV-2019-06-21-48</t>
  </si>
  <si>
    <t>LOV-2019-06-21-48 § 4-5, Barnekonvensjonen art. 16</t>
  </si>
  <si>
    <t>LOV-2019-06-21-48 §4-2, Barnekonvensjonen art. 14</t>
  </si>
  <si>
    <t>LOV-2019-06-21-48 §4-2, Barnekonvensjonen art. 2</t>
  </si>
  <si>
    <t>LOV-2019-06-21-48 §4-2</t>
  </si>
  <si>
    <t>LOV-2019-06-21-48 § 4-2, Barnekonvensjonen art. 12, Grunnloven art. 104</t>
  </si>
  <si>
    <t>LOV-2019-06-21-48 kap.3</t>
  </si>
  <si>
    <t>LOV-2019-06-21-48 § 4-2</t>
  </si>
  <si>
    <t>Lov om grunnskolen og den vidaregåande opplæringa (opplæringslova)</t>
  </si>
  <si>
    <t>Lov om etablering og gjennomføring av psykisk helsevern (psykisk helsevernloven)</t>
  </si>
  <si>
    <t>LOV-2019-06-21-60  § 13-3a, Udir-6-2014</t>
  </si>
  <si>
    <t>LOV-2019-06-21-60, Udir-6-2014 kap.4</t>
  </si>
  <si>
    <t>LOV-2019-06-21-60, Udir-6-2014</t>
  </si>
  <si>
    <t>LOV-2019-06-21-60</t>
  </si>
  <si>
    <t xml:space="preserve"> Lov om helseforetak m.m. (helseforetaksloven)</t>
  </si>
  <si>
    <t>LOV-2013-06-14-41 </t>
  </si>
  <si>
    <t>Lov om helsepersonell m.v. (helsepersonelloven)</t>
  </si>
  <si>
    <t>LOV-2019-04-10-11 </t>
  </si>
  <si>
    <t>LOV-2019-04-10-11 §7; NNR retningslinjer 2015.</t>
  </si>
  <si>
    <t xml:space="preserve">LOV-2019-04-10-11 kap 3, § 16 </t>
  </si>
  <si>
    <t>LOV-2019-04-10-11 kap 3 §16 og kap 8, §39</t>
  </si>
  <si>
    <t>IS-1511,LOV-2019-04-10-11 §45 a</t>
  </si>
  <si>
    <t>LOV-2019-04-10-11 §33</t>
  </si>
  <si>
    <t>IS-1511, LOV-2019-04-10-11 §4</t>
  </si>
  <si>
    <t>Lov om pasient- og brukerrettigheter (pasient- og brukerrettighetsloven)</t>
  </si>
  <si>
    <t>LOV-2020-06-19-79 </t>
  </si>
  <si>
    <t>LOV-2020-06-19-79 § 6-3</t>
  </si>
  <si>
    <t>LOV-2020-06-19-79 §6-2,  FOR-2016-09-12-1056 §6</t>
  </si>
  <si>
    <t>FOR-2016-09-12-1056  §6, LOV-2018-06-22-76 § 4-5, LOV-2020-06-19-79 § 6-2</t>
  </si>
  <si>
    <t>LOV-2019-06-21-48 § 4-5, LOV-2020-06-19-79 §6-2,  FOR-2016-09-12-1056 §6</t>
  </si>
  <si>
    <t>LOV-2020-06-19-79 §3-4, Barnekonvensjonen art.5</t>
  </si>
  <si>
    <t>LOV-2020-06-19-79 § 6-4, Barnekonvensjonen art. 28, FOR-2016-09-12-1056  §14, LOV-2019-06-21-60 § 2-1, § 3-1 og § 5-1,Udir-6-2014</t>
  </si>
  <si>
    <t>LOV-2020-06-19-79 §4-1, § 4-2 og §4-3</t>
  </si>
  <si>
    <t>LOV-2020-06-19-79 §4-3, §4-4 §4-5</t>
  </si>
  <si>
    <t>LOV-2020-06-19-79 kap.3</t>
  </si>
  <si>
    <t>LOV-2020-06-19-79 kap.3, LOV-2019-04-10-11 §40</t>
  </si>
  <si>
    <t>LOV-2020-06-19-79 §3-3</t>
  </si>
  <si>
    <t xml:space="preserve"> Lov om spesialisthelsetjenesten m.m. (spesialisthelsetjenesteloven)</t>
  </si>
  <si>
    <t>LOV-2019-12-20-103</t>
  </si>
  <si>
    <t>LOV-2019-12-20-103 §2-2</t>
  </si>
  <si>
    <t>LOV-2019-12-20-103 § 2-2, FOR-2017-05-11-562 §3</t>
  </si>
  <si>
    <t>LOV-2019-12-20-103 §3-10, FOR-2020-02-04-119 §6f og §7b</t>
  </si>
  <si>
    <t xml:space="preserve">LOV-2019-12-20-103 §3-10, FOR-2020-02-04-119 §7b </t>
  </si>
  <si>
    <t>LOV-2019-12-20-103 §3-10, LOV-2019-04-10-11 kap 3 §16, FOR-2020-02-04-119 §6f og §7b</t>
  </si>
  <si>
    <t>LOV-2019-12-20-103 §3-10, IS-1511, FOR-2020-02-04-119 §6f og §7b</t>
  </si>
  <si>
    <t>LOV-2019-12-20-103 §3-5, §3-10</t>
  </si>
  <si>
    <t xml:space="preserve">LOV-2019-12-20-103 §3-10, FOR-2020-02-04-119 §7b , IS-1511 </t>
  </si>
  <si>
    <t>LOV-2019-12-20-103 §3-10, FOR-FOR-2020-02-04-119 §7b</t>
  </si>
  <si>
    <t>LOV-2019-12-20-103 §3-1, FOR-2020-02-04-119  §7c</t>
  </si>
  <si>
    <t>LOV-2019-12-20-103 §2-1 f</t>
  </si>
  <si>
    <t xml:space="preserve"> LOV-2017-12-15-107 opphever LOV-1984-03-30-15</t>
  </si>
  <si>
    <t xml:space="preserve"> Lov om statlig tilsyn med helse- og omsorgstjenesten mv. (helsetilsynsloven)</t>
  </si>
  <si>
    <t>LOV-2019-12-20-104 </t>
  </si>
  <si>
    <t>Nasjonale retningslinjer for forebygging av selvmord i psykisk helsevern</t>
  </si>
  <si>
    <t>Pakkeforløpene er oppdatert med endringer som gjelder fra og med 1. januar 2021. Siste oppdatering 4. desember 2020</t>
  </si>
  <si>
    <t>Definisjonskatalog - Styringsparametre og nasjonale kvalitetsindikatorer medisin og helsefag (HSØ RHF 2015)</t>
  </si>
  <si>
    <t>Veileder om pårørende i helse- og omsorgstjenesten (Pårørendeveileder)</t>
  </si>
  <si>
    <t>Rett til opplæring i barnevern- og helseinstitusjon, og i hjemmet ved langvarig sykdom (Udir-6-2014)</t>
  </si>
  <si>
    <t>Udir-6-2014</t>
  </si>
  <si>
    <t xml:space="preserve">Rundskriv Barn som pårørende </t>
  </si>
  <si>
    <t>Forskrift om smittevern i helse- og omsorgstjenesten</t>
  </si>
  <si>
    <t>FOR-2005-06-17-610 opphever FOR-1996-07-05-699</t>
  </si>
  <si>
    <t>FOR-2019-12-20-1930 </t>
  </si>
  <si>
    <t>FOR-2017-05-11-562 §3 f) g) h), IS-1511</t>
  </si>
  <si>
    <t>FOR-2017-05-11-562 §3 g</t>
  </si>
  <si>
    <t>LOV-2019-04-10-11 Kap 4, §20a, LOV-2019-12-20-103 §3-17 (Disse paragrafer gjelder politiattest)</t>
  </si>
  <si>
    <t>IS-1511,FOR-2020-02-04-119 §7c</t>
  </si>
  <si>
    <t>LOV-2019-06-21-48 § 4–6 og § 4–7, IS-1511</t>
  </si>
  <si>
    <t>LOV-2019-12-20-103  §3-1, FOR-2020-02-04-119 §7c</t>
  </si>
  <si>
    <t>IS-5/2010</t>
  </si>
  <si>
    <t>IS-1924</t>
  </si>
  <si>
    <t>FOR-2019-12-20-1930  §1-1, §1-2,§2-1- §2-3</t>
  </si>
  <si>
    <t>FOR-2017-05-11-562, kap.1 §3b</t>
  </si>
  <si>
    <t>FOR-2017-05-11-562 , kap.1 §3</t>
  </si>
  <si>
    <t>FOR-2017-05-11-562, kap.1 §3</t>
  </si>
  <si>
    <t>FOR-2016-09-12-1056  §4, FOR-2017-05-11-562 §3</t>
  </si>
  <si>
    <t>FOR-2020-03-03-242 § 12-1 eller § 12-7</t>
  </si>
  <si>
    <t>Lov om behandling av helseopplysninger ved ytelse av helsehjelp (pasientjournalloven)</t>
  </si>
  <si>
    <t>LOV-2014-06-20-42</t>
  </si>
  <si>
    <t xml:space="preserve"> LOV-2019-04-10-11</t>
  </si>
  <si>
    <t>LOV-2019-12-20-103 §3-2, FOR-2017-05-11-562 §3,  LOV-2019-04-10-11</t>
  </si>
  <si>
    <t>LOV-2020-06-19-79 §3-1, §3-2 og §3-5, Veileder IS-1924 kap 5, Barnekonvensjonen art. 36</t>
  </si>
  <si>
    <t>FOR-2017-05-11-562§3 og LOV-2019-12-20-103 § 2-2</t>
  </si>
  <si>
    <t>LOV-2019-04-10-11 §4, §7</t>
  </si>
  <si>
    <t>LOV-2019-04-10-11 kap 3. § 16, kap 8. §39</t>
  </si>
  <si>
    <t>LOV-2019-04-10-11 kap. 3 §17, LOV-2019-12-20-103 §3-10, FOR-2020-02-04-119 §6f, §6c og §7b</t>
  </si>
  <si>
    <t>LOV-2019-12-20-103 §3-10, FOR-2020-02-04-119 §6a, §6f og §7b</t>
  </si>
  <si>
    <t>LOV-2019-12-20-103 §3-5, §3-10, Reglementet for spesialistutdanningen NPF, FOR-2020-09-01-1773 §25</t>
  </si>
  <si>
    <t>FOR-2020-02-04-119 §6</t>
  </si>
  <si>
    <t>Psykiske lidelser – barn og unge (Pakkeforløp)</t>
  </si>
  <si>
    <t>FNs konvensjon om barnets rettigheter (Barnekonvensjonen)</t>
  </si>
  <si>
    <t>Barnekonvensjonen</t>
  </si>
  <si>
    <t xml:space="preserve">LOV-2019-06-21-48 §4-2 </t>
  </si>
  <si>
    <t>LOV-2020-06-19-79 §2-6,  FOR-2016-09-12-1056 §8-§11, FOR-2019-12-09-1706 § 1</t>
  </si>
  <si>
    <t>FOR-2017-05-11-562 §3 d, LOV-2020-06-19-79 §6-3</t>
  </si>
  <si>
    <t>FOR-2016-09-12-1056  §12, LOV-2020-06-19-79 §6-3, LOV-2019-06-21-48 § 4-2, FOR-2017-05-11-562 §3d og §3c</t>
  </si>
  <si>
    <t>FOR-2020-02-04-119 §6-§9</t>
  </si>
  <si>
    <t>LOV-2019-12-20-103 § 3-4 a, LOV-2019-12-20-104 §5, FOR-2020-02-04-119 §6 -§9</t>
  </si>
  <si>
    <t>LOV-2019-12-20-103 §2-1e</t>
  </si>
  <si>
    <t>FOR-2020-02-04-119 §6c, § 7c og §9</t>
  </si>
  <si>
    <t>LOV-2019-12-20-103 §2-2, LOV-2019-04-10-11 §17, LOV-2019-12-20-104 §5, FOR-2016-10-28-1250 § 6g), FOR-2020-02-04-119 §8</t>
  </si>
  <si>
    <t>Vaktlaget skal kunne håndtere de nød-situasjoner som oppstår for eksempel overfor en bevisstløs pasient. Innen 4 t skal enheten ha tilgjengelig opplysning om sykdomshistorie, medisinering, ev. bivirkninger, og grunnleggende parameter som puls og blodtrykk. Dette blir mye lettere om enheten har adgang til journalen ved poliklinikken. En mer fullstendig undersøkelse skal tas innen 72 timer.</t>
  </si>
  <si>
    <t xml:space="preserve">Denne standarden trenger dialog mellom nivå i foretaket, men er satt som nivå 1 og ikke nivå 3, fordi enheten skal sikre at den er et tydelig dokument egnet for målstyring av enheten. </t>
  </si>
  <si>
    <t>Pakkeforløp PBU kap. 1</t>
  </si>
  <si>
    <t>LOV-2019-12-20-103 §2-2, Pakkeforløp PBU kap. 2 og 3</t>
  </si>
  <si>
    <t>Pakkeforløp PBU</t>
  </si>
  <si>
    <t>Pakkeforløp PBU kap. 3</t>
  </si>
  <si>
    <t>Pakkeforløp PBU kap. 2</t>
  </si>
  <si>
    <t>HSØ RHF 2015, Pakkeforløp PBU, LOV-2019-04-10-11 §45a</t>
  </si>
  <si>
    <t>LOV-2019-04-10-11 §45 a, Pakkeforløp PBU kap. 3</t>
  </si>
  <si>
    <t>LOV-2019-04-10-11, kap. 7 §38a, LOV-2020-06-19-79 §2-5, LOV-2019-12-20-103 §2-5, Pakkeforløp PBU kap. 3</t>
  </si>
  <si>
    <t>LOV-2019-06-21-48 §4-2, LOV-2020-06-19-79 § 3-1 til § 3-3, Barnekonvensjonen art. 12, Grunnloven art. 104, Pakkeforløp PBU kap. 3</t>
  </si>
  <si>
    <t>LOV-2020-06-19-79 §3-2 og §4-1, Pakkeforløp PBU kap.3</t>
  </si>
  <si>
    <t>Pakkeforløp PBU kap.3, LOV-2020-06-19-79 kapittel 3 og 4</t>
  </si>
  <si>
    <t>LOV-2013-06-14-41 §35, FOR-2020-02-04-119 § 7e og §8d, Pakkeforløp PBU kap. 3</t>
  </si>
  <si>
    <t>Pakkeforløp PBU kap. 4</t>
  </si>
  <si>
    <t>LOV-2019-04-10-11, kap. 2 §10a), Pårørendeveileder kap. 5, Pakkeforløp PBU kap. 5</t>
  </si>
  <si>
    <t>Kongeriket Norges Grunnlov (Grunnloven)</t>
  </si>
  <si>
    <t>LOV-1814-05-17</t>
  </si>
  <si>
    <t>FOR-2020-05-29-1088 </t>
  </si>
  <si>
    <t>LOV-2019-04-10-11 kap. 3 §17, LOV-2019-12-20-104, FOR-2020-02-04-119 §6g</t>
  </si>
  <si>
    <t>LOV-2019-12-20-103 §3-7 a), Pårørendeveileder kap. 5</t>
  </si>
  <si>
    <t>Pakkeforløp PBU kap. 2 og 5, Pårørendeveilederen kap. 5</t>
  </si>
  <si>
    <t>FOR-2016-09-12-1056 §6, Pakkeforløp PBU kap. 5</t>
  </si>
  <si>
    <t>Pakkeforløp PBU kap. 2, Pårørendeveileder kap. 4</t>
  </si>
  <si>
    <t>Pakkeforløp PBU kap. 7</t>
  </si>
  <si>
    <t xml:space="preserve">Pårørendeveileder (Hdir) https://www.helsedirektoratet.no/veiledere/parorendeveileder </t>
  </si>
  <si>
    <t xml:space="preserve">Pakkeforløp PBU https://www.helsedirektoratet.no/pakkeforlop/psykiske-lidelser-barn-og-unge </t>
  </si>
  <si>
    <t>Pårørendeveileder Kap. 2.2.</t>
  </si>
  <si>
    <t>LOV-2019-12-20-103 §3-10, Pårørendeveileder kap. 2.2, FOR-FOR-2020-02-04-119 §7b</t>
  </si>
  <si>
    <t>Pårørendeveileder kap. 2.2, 6.1 og 6.2, LOV-2019-04-10-11 §10, LOV-2020-06-19-79 kapittel 3, Pakkeforløp PBU</t>
  </si>
  <si>
    <t>LOV-2020-06-19-79 § 3-1, §3-3, § 3-4, § 6-2, Barnekonvensjonen art.5, Pårørendeveileder, Pakkeforløp PBU</t>
  </si>
  <si>
    <t>Pårørendeveileder</t>
  </si>
  <si>
    <t>Pårørendeveileder, LOV-2020-06-19-79 kap. 3</t>
  </si>
  <si>
    <t>Pårørendeveileder, Pakkeforløp PBU, LOV-2020-06-19-79 kap. 3</t>
  </si>
  <si>
    <t>Pårørendeveileder, LOV-2020-06-19-79 kap. 3, §7-2, §7-4 og §8-3, LOV-2019-04-10-11 §10, LOV-2019-06-21-48 §6-1</t>
  </si>
  <si>
    <t>Erstattet av Pårørendeveileder kapittel 5</t>
  </si>
  <si>
    <t>LOV-2019-06-21-48 § 4-3, FOR-2017-05-11-562 §3h og §18</t>
  </si>
  <si>
    <t>Udir-6-2014 /FOR-2017-05-11-562 §3c</t>
  </si>
  <si>
    <t>Pakkeforløp PBU kap. 3,  FOR-2018-11-08-1675 §8 og §11</t>
  </si>
  <si>
    <t>Selvmord; IS-1511, Vold/ seksuelle overgrep; LOV-2019-12-20-103 §2-1 f</t>
  </si>
  <si>
    <t>Forskrift om kommunal betaling for utskrivingsklare pasienter</t>
  </si>
  <si>
    <t>FOR-2011-11-18-1115</t>
  </si>
  <si>
    <t>FOR-2018-11-08-1675 </t>
  </si>
  <si>
    <t xml:space="preserve">NHO har anbefalt øvelser minst hvert andre år. I følge norskbrannvern.no er det vanlig med minimum halvårlige øvelser på sykehus/ eldresentre </t>
  </si>
  <si>
    <t>Rettslige rammer for virksomhet og registrering av opplysning som danner grunnlaget for vedtak. Inkludert Pasientrettighetsloven, PHL, Barnevernslovverk, Helsepersonelloven, Journalforskrifter, Barnekonvensjonen, mm.</t>
  </si>
  <si>
    <t xml:space="preserve">Enheten har skriftlige kriterier for øyeblikkelig-hjelp-innleggelser på akuttenheten. </t>
  </si>
  <si>
    <t>Om ungdommen er under Barnevernets omsorg, inkludert som fosterbarn, skal enheten bistå barnevern ved behov å sikre at eventuelt andre med foreldreansvar for den orientering om behandling de har krav på.</t>
  </si>
  <si>
    <t xml:space="preserve">Hvis alle informeres skåres 2. </t>
  </si>
  <si>
    <t xml:space="preserve">Lærerne kartlegger hver pasients opplæringsbehov og lager en opplæringsplan i samarbeid med hjemskolen. Aktuelle momenter er tatt med i Individuell Plan. </t>
  </si>
  <si>
    <t xml:space="preserve">Enheten har prosedyrer for håndtering av medisinske nødsituasjoner. Disse inkluderer når det skal ringes 113 og når vakthavende lege skal tilkalles. </t>
  </si>
  <si>
    <t>For eksempel ved hærverk</t>
  </si>
  <si>
    <t>Inngangen er tydelig merket - det er lett å finne frem.</t>
  </si>
  <si>
    <t>Det er mulig å kjøre helt frem til inngangen i en akutt situasjon.</t>
  </si>
  <si>
    <t>Det er lett å komme til enheten med offentlig kommunikasjon eller bil.</t>
  </si>
  <si>
    <t>Enheten oppfyller forsvarlige hygienestandarder.</t>
  </si>
  <si>
    <t>Ansatte med behandlingsoppgaver foretar unntaksvis rengjøring.</t>
  </si>
  <si>
    <t>Enheten har gode rutiner for fast vedlikehold og mulighet for rask utbedring ved behov.</t>
  </si>
  <si>
    <t>Ansatte kan regulere ventilasjonsanlegget og oppvarmingen av enheten.</t>
  </si>
  <si>
    <t>Venterom er lett tilgjengelige for pasienter, pårørende og besøkende.</t>
  </si>
  <si>
    <t>Det er lett å ta pasientene med på utendørsaktiviteter. Også de som er underlagt tvang.</t>
  </si>
  <si>
    <t>Det finnes et egnet rom for måltider.</t>
  </si>
  <si>
    <t>i) med mulighet for observasjon av hele rommet.</t>
  </si>
  <si>
    <t>ii) med god ventilasjon uten støy.</t>
  </si>
  <si>
    <t>iii) med eget toalett, vask og dusj.</t>
  </si>
  <si>
    <t>v) med system for enkel kommunikasjon med de ansatte på enheten.</t>
  </si>
  <si>
    <t>vi) som er tilfredsstillende lydisolert.</t>
  </si>
  <si>
    <t>Pårørende har adgang til enkel servering som kaffe, te, vann.</t>
  </si>
  <si>
    <t>Enheten kan tilby overnatting for minimum én pårørende for alle under 18 år.</t>
  </si>
  <si>
    <t>Lokalene har universell utforming - egner seg for alle; også funksjonshemmede.</t>
  </si>
  <si>
    <t>Ansatte har et nødkommunikasjonssystem (alarm).</t>
  </si>
  <si>
    <t>Det finnes et utvalg av mat i tråd med individuelle kulturelle, ernæringsmessige og kliniske behov.</t>
  </si>
  <si>
    <t>Ved behov for tett oppfølging og intervensjon, kan grunnbemanning raskt suppleres tilstrekkelig for å sikre forsvarlig drift.</t>
  </si>
  <si>
    <t>Ansvarshavende miljøterapeut kan (i leders fravær) innkalle ekstra ressurser for å sikre forsvarlig drift.</t>
  </si>
  <si>
    <t>Minimum 85 % av faste ansatte på dag- og kveldsvaktene har heltidsstillinger.</t>
  </si>
  <si>
    <t>Enheten har tilgang til utpekte forløpskoordinatorer med delegert ansvar for og myndighet til å sikre sammenhengende pasientforløp og oppfølging uten unødig ventetid.</t>
  </si>
  <si>
    <t>Enheten har en barneansvarlig med nødvendig kompetanse til å fremme og koordinere oppfølging av mindreårige barn som pårørende (eks. søsken).</t>
  </si>
  <si>
    <t>Enheten har vedtaksansvarlig psykolog eller lege tilgjengelig på hver vakt.</t>
  </si>
  <si>
    <t>Enheten har en fast møtestruktur med faste kommunikasjonskanaler som sikrer tverrfaglig drøfting, diagnostisering, behandling og evaluering (inkl. spesialistinvolvering) gjennom hele pasientoppholdet.</t>
  </si>
  <si>
    <t>Det er øremerket tid til vaktskifter, for eksempel 30 min.</t>
  </si>
  <si>
    <t>Alle kliniske ansatte får adgang til felles elektronisk pasientjournal.</t>
  </si>
  <si>
    <t>Det finnes varslingsprosedyrer slik at ansattklager kan fremmes uten at deres arbeidsforhold settes i fare.</t>
  </si>
  <si>
    <t>Medarbeidersamtaler/ utviklingssamtaler gjennomføres minst årlig for å bidra til en åpen dialog om de ansattes tilfredshet og utføring av arbeid, med skriftlig avtale i etterkant.</t>
  </si>
  <si>
    <t>Ansatte mottar utdanningspermisjon i tråd med sin kompetanseplan.</t>
  </si>
  <si>
    <t xml:space="preserve"> Utgifter til obligatorisk utdanning dekkes etter ev. fratrekk av DnLs eller NPFs sine bidrag.</t>
  </si>
  <si>
    <t>Risikovurderinger, inkl. suicid, vold og stoffbruk.</t>
  </si>
  <si>
    <t>Pasientrettigheter.</t>
  </si>
  <si>
    <t>Bruk av individuelle planer og ansvarsgrupper, herunder medvirkning som et viktig element.</t>
  </si>
  <si>
    <t>Bruk av strukturerte utredninger, for eksempel psykose obs., ADL funksjoner.</t>
  </si>
  <si>
    <t>Samtykke og samtykkekompetanse.</t>
  </si>
  <si>
    <t>Hjerte- og lungeredning for alle ansatte, årlig.</t>
  </si>
  <si>
    <t>Kunnskap om barns utvikling og behov, mulige reaksjoner i forbindelse med sykdom/plager og institusjonsopphold.</t>
  </si>
  <si>
    <t>Bruker- og pårørende medvirkning.</t>
  </si>
  <si>
    <t>Det gis støtte til de som bidrar til relevant forskning på enhetens målgruppe og andre akademiske tiltak som undervisning om målgruppen.</t>
  </si>
  <si>
    <t>Ansatte i utdanningsstillinger får dekket sine krav om opplæring og veiledning.</t>
  </si>
  <si>
    <t>Alle ansatte får adgang til emosjonell førstehjelp  i etterkant av alvorlige hendelser.</t>
  </si>
  <si>
    <t>Pasienter, tidligere pasienter og/eller brukerrepresentanter konsulteres i forbindelse med rekruttering.</t>
  </si>
  <si>
    <t>Ved avslutning av arbeidsforhold gjennomfører ledelsen et avsluttende intervju med vedkommende, og feedback gis til overordnede ledelse.</t>
  </si>
  <si>
    <t>Ledige stillinger lyses ut både eksternt og internt.</t>
  </si>
  <si>
    <t>Enheten har en HR-kontakt som forstår behov i PHBU.</t>
  </si>
  <si>
    <t>Ved innleggelse av pasienter som har samtykket til samhandling og er i behov av kommunale tjenester, må kommunen varsles innen 24 timer (eller så snart det lar seg gjøre).</t>
  </si>
  <si>
    <t>Ved slutten av vurderingssamtale er hensikten med innleggelsen forklart til pasienten og pårørende.</t>
  </si>
  <si>
    <t>Det er etablert rutiner for vaktskifter, slik at vaktlaget er forsvarlig oppdatert når de overtar ansvaret.</t>
  </si>
  <si>
    <t>Det avklares om pasienten har mindreårige søsken og vurderes om disse er tilstrekkelig ivaretatt.</t>
  </si>
  <si>
    <t>Enheten har en oppdatert og lett tilgjengelig oversikt over lokale støttetiltak for pårørende.</t>
  </si>
  <si>
    <t>Pårørende inkluderes ved innleggelse og videre opphold (med mindre det finnes lovlige journalførte grunner til at dette ikke skal gjøres).</t>
  </si>
  <si>
    <t>Ved overføring til annen enhet inviteres mottakende tjeneste til felles samarbeidsmøter.</t>
  </si>
  <si>
    <t>Pasienten og pårørende blir informert om diagnoser på alle seks akser før utskrivelse.</t>
  </si>
  <si>
    <t>Epikrisen inkluderer vurdering av suicidrisiko på utskrivingsdagen.</t>
  </si>
  <si>
    <t>Ved utskriving får pasienter og pårørende med seg skriftlig informasjon som også sendes poliklinikk og fastlege. Den inkluderer bl.a. kontaktdetaljer til oppfølgende instans, tidspunkt for første møte ved poliklinikken og ev. medisinering.</t>
  </si>
  <si>
    <t>Epikrisen inneholder aktuell medisinering og indikasjon og fremtidig forventning om behov for medisinering.</t>
  </si>
  <si>
    <t>En somatisk legeundersøkelse er foretatt innen 4-72 timer etter innleggelse.</t>
  </si>
  <si>
    <t>Blodprøver kan tas ved enheten.</t>
  </si>
  <si>
    <t>Pasientene har mulighet til daglig fysisk aktivitet avhengig av tilstand.</t>
  </si>
  <si>
    <t>Aktivitetene som tilbys drøftes med pasientene på forhånd.</t>
  </si>
  <si>
    <t>Kopi av utredningsplaner gis pasient og/ eller pårørende og fastlege så sant ikke pasient motsetter seg dette.</t>
  </si>
  <si>
    <t>Sikkerhetsplan/kriseplan er utviklet i samarbeid med pasienten og om mulig med pårørende. Den er tilgjenglig skriftlig for å ta med ved utskriving.</t>
  </si>
  <si>
    <t>Mestringsplan er utviklet i samarbeid med pasienten, når det er mulig.</t>
  </si>
  <si>
    <t>Pasientene får kopi av planene (oppdatert IP hvis laget, behandlingsplan, sikkerhetsplan/kriseplan og evt. mestringsplan).</t>
  </si>
  <si>
    <t>Pasientene kan følge sin videregående opplæring. Det ordnes i samarbeid med elevens skole, for eksempel: spesifikke lærebøker, interaktivt utstyr og lignende.</t>
  </si>
  <si>
    <t>Lærerne deltar på teammøter.</t>
  </si>
  <si>
    <t>Pasienter kan gjennomføre eksamener på enheten.</t>
  </si>
  <si>
    <t>Informasjon om enheten er lett tilgjengelig på internett for henvisere og samarbeidspartnere.</t>
  </si>
  <si>
    <t>På nettsiden til enheten står det telefonnummer til forløpskoordinatorene for de ulike pakkeforløpene.</t>
  </si>
  <si>
    <t>Ansatte bruker navneskilt.</t>
  </si>
  <si>
    <t>Det finnes en tavle med bilde og navn på alle ansatte.</t>
  </si>
  <si>
    <t>Samtykke blir innhentet før opplysninger deles med andre enn henvisende instans, oppfølgende instans eller fastlegen.</t>
  </si>
  <si>
    <t>Når pasientene ikke er samtykkekompetente blir deres synspunkter innhentet, notert og ivaretatt i tråd med lovverket.</t>
  </si>
  <si>
    <t xml:space="preserve">Når pasientene ikke er samtykkekompetente blir pårørende sine synspunkter innhentet, notert og ivaretatt i tråd med lovverket. </t>
  </si>
  <si>
    <t>Navnet på den/de som har foresatte ansvaret og  hvem som har daglig omsorg er journalført.</t>
  </si>
  <si>
    <t>Alle tvangsvedtak blir journalført med begrunnelse innen fristene.</t>
  </si>
  <si>
    <t xml:space="preserve">(Helsedirektoratet har fin brosjyre som kan printes ut)    </t>
  </si>
  <si>
    <t>Informasjon om klageretten til enhetsleder, vedtaksansvarlig, kontrollkommisjonen, fylkesmannen, sivilombudsmannen og pasientombudet formidles skriftlig og muntlig til pasienter og pårørende.</t>
  </si>
  <si>
    <t>I informasjonen som utgis kommer det tydelig frem at enheten ønsker å legge til rette for klager fra pasienter og pårørende.</t>
  </si>
  <si>
    <t>I etterkant av bruk av tvangsmidler evalueres episoden sammen med pasienten.</t>
  </si>
  <si>
    <t>Hvis utskrivelse forsinkes grunnet manglende omsorgstilbud fra barnevern eller kommunen, finnes det retningslinjer for hvordan dette skal håndteres.</t>
  </si>
  <si>
    <t>Enheten har et velfungerende IT system for tilstandskoding, prosedyrekoding og pakkeforløpskoding.</t>
  </si>
  <si>
    <t>Virksomhetens medarbeidere medvirker i kvalitetsforbedring slik at samlet kunnskap og erfaring utnyttes.</t>
  </si>
  <si>
    <t>Enheten gjennomgår alvorlige hendelser for at tilsvarende ikke skal skje igjen.</t>
  </si>
  <si>
    <t>Enheten gjennomgår avviksmeldinger regelmessig.</t>
  </si>
  <si>
    <t>Det finnes retningslinjer om samarbeid og kommunikasjon med Poliklinikken.</t>
  </si>
  <si>
    <t>Det finnes retningslinjer om samarbeid og kommunikasjon med Skoler og PPT.</t>
  </si>
  <si>
    <t>Det finnes retningslinjer om samarbeid og kommunikasjon med Barnevern.</t>
  </si>
  <si>
    <t>Det finnes retningslinjer om samarbeid og kommunikasjon med Legevakt og psykiatrisk legevakt.</t>
  </si>
  <si>
    <t>Det finnes retningslinjer om samarbeid og kommunikasjon med Politi.</t>
  </si>
  <si>
    <t>Enheten har tilgang på en mal for basis utredning som ivaretar "bør - anbefalingene" i pakkeforløpet.</t>
  </si>
  <si>
    <t>Enheten har tilgang på en mal for vurdering og beslutning om videre oppfølging etter basis utredning som ivaretar "bør - anbefalingene" i pakkeforløpet.</t>
  </si>
  <si>
    <t>Enheten har tilgang på en mal for utvidet utredning som ivaretar "bør - anbefalingene" i pakkeforløpet.</t>
  </si>
  <si>
    <t>Enheten har tilgang på en mal for behandlingsplan som ivaretar "bør-anbefalingene" i pakkeforløpet.</t>
  </si>
  <si>
    <t>Enheten har tilgang på en mal for evalueringsmøter med pasient/pårørende som ivaretar "bør-anbefalingene" i pakkeforløpet.</t>
  </si>
  <si>
    <t>Enheten har tilgang på en mal for epikrise som ivaretar "bør-anbefalingene" i pakkeforløpet.</t>
  </si>
  <si>
    <t>Nye prosedyrer sirkuleres og er lett tilgjengelige.</t>
  </si>
  <si>
    <t>Det finnes skriftlig prosedyre for utskriving.</t>
  </si>
  <si>
    <t>Det finnes prosedyre for opplæring i kartlegging og vurdering av suicidrisiko.</t>
  </si>
  <si>
    <t>Det finnes prosedyre for kartlegging og vurdering av suicidrisiko (Dette er en "bør" i lovverket").</t>
  </si>
  <si>
    <t>Det finnes prosedyre for håndtering av aggresjon og vold, og bruk av tvang.</t>
  </si>
  <si>
    <t>Det finnes skriftlige prosedyrer eller husregler for bruk av mobiltelefoner og internett.</t>
  </si>
  <si>
    <t>Det finnes retningslinjer for håndtering av rusmiddelbruk og ruset person.</t>
  </si>
  <si>
    <t>Enheten har prosedyre for tilsyn og observasjon av pasienter  (står "bør" i veileder).</t>
  </si>
  <si>
    <t>Enheten har prosedyre for gjennomgang og oppbevaring av private klær og eiendeler med formål om å sikre at pasienter ikke har med seg gjenstander som ikke skal oppbevares fritt i avdelingen.</t>
  </si>
  <si>
    <t>Prosedyre for ransaking og vedtak om gjennomgang av rom og eiendeler er tydelige.</t>
  </si>
  <si>
    <t>Enheten har rømningsprosedyre og rømningsprotokoll.</t>
  </si>
  <si>
    <t>Enheten har en prosedyre for skjerming.</t>
  </si>
  <si>
    <t>Enheten har skriftlige prosedyrer for vurdering av utgangsstatus, permisjon og overflytting mellom ulike enheter.</t>
  </si>
  <si>
    <t>Enheten har prosedyrer for å hindre at uvedkommende kommer inn i enheten. Det finnes rutiner for å håndtere brudd på disse, f.eks. når uvedkommende har kommet inn på enheten.</t>
  </si>
  <si>
    <t>Enheten har prosedyre for å ivareta mindreårige som pårørende (eks. søsken).</t>
  </si>
  <si>
    <t>Enheten har prosedyre for hvordan forebygge seksuelle overgrep og vold.</t>
  </si>
  <si>
    <t>Målbeskrivelse for enheten er tydelig og er i samsvar med helseforetakets forventninger.</t>
  </si>
  <si>
    <t>Enheten bidrar til evaluering av tjenesten som en integrert del av psykisk helsevern for barn og unge.</t>
  </si>
  <si>
    <t>Enheten gjennomfører rutinemessig HMS-kartlegging i vernerunde, som er i tråd med foretakets overordnede HMS-plan.</t>
  </si>
  <si>
    <t>Enheten har et avvikssystem og et system for implementering av forbedringsarbeid i HMS.</t>
  </si>
  <si>
    <t>Enheten har årlig revisjon av HMS - handlingsplaner.</t>
  </si>
  <si>
    <t>Enheten har utarbeidet et årshjul som viser årlige aktiviteter og oppgaver.</t>
  </si>
  <si>
    <t>Enheten har en miljøprofil som vises blant annet i kildesortering av ikke-farlig avfall.</t>
  </si>
  <si>
    <t>Det er dokumentert at brannforskrifter følges med regelmessige brannøvelser, inkl. evakuering én gang årlig.</t>
  </si>
  <si>
    <t xml:space="preserve">Nattevaktdekning er minimum tre ansatte per ti senger. Det må være minimum to våkne nattevakter. </t>
  </si>
  <si>
    <t>Det er minimum én sykepleier/ vernepleier på hver vakt. Drift er lagt til rette for forsvarlig legemiddelhåndtering med mulighet for dobbelkontroll.</t>
  </si>
  <si>
    <t>Enheten har minimum én overlegespesialist i barne- og ungdomspsykiatri.</t>
  </si>
  <si>
    <t>Enheten har minimum én psykologspesialist i barne- og ungdomspsykologi (med vedtakskompetanse).</t>
  </si>
  <si>
    <t>Enheten har minimum én lege i spesialisering.</t>
  </si>
  <si>
    <t>Enheten har minimum én psykolog i spesialisering.</t>
  </si>
  <si>
    <t>Det er personalmøter med skriftlige referater minst én gang i måneden.</t>
  </si>
  <si>
    <t>Enhetsleder får veiledning/ konsultasjon/ supervisjon fra sin overordnede minst én gang pr måned, minst to timer pr mnd.</t>
  </si>
  <si>
    <t>Epikrisen er sendt ut til fastlege og henviser innen syv dager / lovpålagte frister med mindre pasienten motsetter seg det.</t>
  </si>
  <si>
    <t>Det benyttes plan for basis (evt. utvidet utredning) i samarbeid med pasient/pårørende med seks ukers tidsaspekt jf. Pakkeforløp.</t>
  </si>
  <si>
    <t>Lærerne har møter med pårørende dersom undervising varer i over fem dager og den skal fortsette videre en periode.</t>
  </si>
  <si>
    <t>Enheten gjennomgår vedtaksbruk, inkludert bruk av tvang, minst hver sjette måned.
Enheten gjennomgår vedtak/skademeldinger iht. Psykisk Helsevernloven én gang per år</t>
  </si>
  <si>
    <t>Enheten har tilgang på mal for førstegangssamtale som ivaretar "bør - anbefalingene" i pakkeforløpet.</t>
  </si>
  <si>
    <t>Pasientene kan styre ventilasjon/oppvarming på egne soverom.</t>
  </si>
  <si>
    <t>iv) uten risikoelementer for pasientene og ansatte.</t>
  </si>
  <si>
    <t>NB: nøye gjennomgang av risikoelementer  ved skjerming.                                                      - toalettlokk som kan fjernes
- mulige hengningspunkter
- andre gjenstander som kan skade om pasientene/ansatte faller på dem, osv.)</t>
  </si>
  <si>
    <t>Pasientene har mulighet til å praktisere sitt livssyn.</t>
  </si>
  <si>
    <t>Ved avslutning av behandling måles pasientenes og pårørendes brukertilfredshet med standardiserte metoder.</t>
  </si>
  <si>
    <t>Lærerne og enhetens helsepersonell hjelper pasientene med reintegrering i hjemmeskolen.</t>
  </si>
  <si>
    <t>i) Rutiner og tilbud i avdelingen (hva tilbudet innebærer, hvordan pasientene deltar, struktur på dagene, husregler osv.).</t>
  </si>
  <si>
    <t>Pasientenes samtykkekompetanse er vurdert og journalført i tilknytning til spørsmål som krever samtykke.</t>
  </si>
  <si>
    <t xml:space="preserve">
</t>
  </si>
  <si>
    <t>Det finnes skjermingsrom:</t>
  </si>
  <si>
    <t xml:space="preserve">Lege i spesialisering (LIS) får avsatt tid til fordypning i sin arbeidsplan. </t>
  </si>
  <si>
    <t>Skole ved opphold over tid (over fem døgn)</t>
  </si>
  <si>
    <t xml:space="preserve">Pasienter og pårørende blir informert om sine rettigheter både muntlig og skriftlig.             </t>
  </si>
  <si>
    <t xml:space="preserve">Pasienter og foresatte mottar tilpasset informasjon og involveres i planlegging av helsehjelpen. Dette dokumenteres i journal. </t>
  </si>
  <si>
    <t>Enheten er innredet for å passe til barn og unge under deres opphold.</t>
  </si>
  <si>
    <t xml:space="preserve">Feks: bevisste fargevalg, tekstiler, møbler osv. tilpasset barn og unges behov </t>
  </si>
  <si>
    <t>Hobbyrom er tilgjengelig, funksjonelt og store nok.</t>
  </si>
  <si>
    <t>Enheten har rom som passer for både gruppemøter og individuelle samtaler.</t>
  </si>
  <si>
    <t xml:space="preserve">Enheten har egne lokaler i nærheten som er egnet og utstyrt for å ivareta pasientenes undervisningsløp.  </t>
  </si>
  <si>
    <t xml:space="preserve">I tillegg til et skjermingsrom og pasientrom finnes det et eget stillerom hvor pasienter kan trekke seg tilbake. </t>
  </si>
  <si>
    <t>Minimum én pårørende har adgang til gratis mat v/ overnatting og samvær store deler av døgnet, og ellers tilgang til å kjøpe mat til personalpris.</t>
  </si>
  <si>
    <t>Enheten har tilgang på undersøkelsesrom for akutte medisinske/somatiske intervensjoner.</t>
  </si>
  <si>
    <t>Ansatte har tilgang på eget spise- og pauserom.</t>
  </si>
  <si>
    <t>Pasienter kan bruke (evt. låne) telefon, sende og motta brev og pakker</t>
  </si>
  <si>
    <t>Pasientene har mulighet for å låse inn private eiendeler.</t>
  </si>
  <si>
    <t>Det er gode siktlinjer i enheten og lett å ha oversikt.</t>
  </si>
  <si>
    <t xml:space="preserve"> Brukermedvirkning benyttes når det gjøres endringer i enhetens fysiske miljø og fasiliteter på pasientrom og i fellesarealer.</t>
  </si>
  <si>
    <t>Enheten har tilstrekkelig tilgang på klinisk ernæringsfysiolog.</t>
  </si>
  <si>
    <t>De ansatte kjenner til sykehusets farmasøytiske oppslagsverk (RELIS, Nasjonalt kompetansenettverk for legemidler til barn, sykehusapotek, m.fl.)</t>
  </si>
  <si>
    <t>Det er oppdaterte funksjonsbeskrivelse for alle stillinger.</t>
  </si>
  <si>
    <t xml:space="preserve">F.eks årlig revisjon av funksjonsbeskrivelser. </t>
  </si>
  <si>
    <t>Håndtering av fysisk kontakt og intimitet med pasienten,  inkludert negative effekter av fysisk grensesetting.</t>
  </si>
  <si>
    <t>Aktuelt medisinsk utstyr (f.eks sonde, sårstell, blodsukker, ekg, blodtrykk, puls). Opplæring skal dokumenteres.</t>
  </si>
  <si>
    <t>Forebygging og håndtering av aggresjons- og voldsproblematikk . Minimum seks ganger for ansatte, per år.</t>
  </si>
  <si>
    <t>Alt klinisk personell har tilgang på veiledning og/ eller simulering - minst én g i mnd i to timer per gang.</t>
  </si>
  <si>
    <t xml:space="preserve">Behandlingsansvarlig ved poliklinikken er som hovedregel tilgjengelig (evt. på skype/telefonmøte eller lignende) under oppsummerende behandlingsmøter og avslutningsmøtet der planlegging av videre tiltak /behandling er tema. Dersom pasientansvarlig ikke kan være tilstede, blir poliklinikken informert. </t>
  </si>
  <si>
    <t>Enheten har familiefokusert praksis som en del av sin behandling.</t>
  </si>
  <si>
    <t xml:space="preserve"> ii) hvordan pasientene kan få innsyn i egen journal, inkludert rutiner for å lese elektronisk journal.</t>
  </si>
  <si>
    <t>iii) håndtering av taushetsplikt og opplysningsplikt til pårørende.</t>
  </si>
  <si>
    <t>iv) når opplysning blir delt, internt og med andre instanser eller pårørende.</t>
  </si>
  <si>
    <t>v) hvordan de kan kontakte brukerorganisasjoner eller andre aktuelle instanser, som barneombudet, pasientombudet og sivilombudsmannen.</t>
  </si>
  <si>
    <t>vi) Enhetens tilbud til pårørende under innleggelse (eks. tilbud om kontakt med psykolog, sosionom, annet støttepersonell).</t>
  </si>
  <si>
    <t>vii) at det regionale helseforetaket i barnets bostedsregion dekker reiseutgifter for pårørende ledsager i forbindelse med innleggelse og utskriving, når de tilkalles institusjonen, og én gang i uken ved innleggelse utover 14 dager.</t>
  </si>
  <si>
    <t>Informasjonen som deles ut om temaene nevnt i standardene over, er utarbeidet med brukermedvirkning.</t>
  </si>
  <si>
    <t>Kan gjøres unntak for pasienter over helserettslig alder. Det er ikke nok med innhenting av en generell samtykke. Det optimalt er at pasienter gis et valg mellom tilnærmingene med orientering om deres sterke og svake sider.</t>
  </si>
  <si>
    <t>Kan gjøres unntak for pasienter over helserettslig alder.</t>
  </si>
  <si>
    <t>Pasienter og pårørende informeres muntlig og skriftlig, om aktuell medisinering, ønsket effekt, mulige bivirkninger og forsiktighetsregler. Samtykke blir innhentet og dokumentert.</t>
  </si>
  <si>
    <t>Pasienter og pårørende informeres om aktuell behandling (utover medisiner), ønsket effekt, mulige bivirkninger og forsiktighetsregler.</t>
  </si>
  <si>
    <t xml:space="preserve">Enheten har raskt tilgang til tolketjeneste. Familiemedlemmer (eks. foresatt/ søsken) eller personalet brukes ikke utenom nødsituasjoner. </t>
  </si>
  <si>
    <t xml:space="preserve">Vurderinger fra pårørende innhentes underveis i behandling og brukes ved utvikling av tjenestetilbudet. </t>
  </si>
  <si>
    <t xml:space="preserve">Vurderinger fra pasienter innhentes underveis i behandling og brukes ved utvikling av tjenestetilbudet. </t>
  </si>
  <si>
    <t>Enheten dokumenterer systematsik arbeid for kvalitetsarbeid og pasientsikkerhet.  Dette gjelder planlegging, gjennomføring, evaluering og korrigering av virksomhetens aktivitet.</t>
  </si>
  <si>
    <t xml:space="preserve">Enheten deler erfaring og kunnskap om håndtering av risikosituasjoner med  aktuelle samarbeidspartnere.  </t>
  </si>
  <si>
    <t xml:space="preserve">KvIP selvevaluering - Vurder tjenestene etter følgende kriterier i kolonne F: 
2=Møtt, 1=Delvis møtt, 0=Ikke møtt, 7=Vet ikke, 8=Ikke aktuelt </t>
  </si>
  <si>
    <r>
      <t xml:space="preserve">Adminstrativt personale bidrar til driften av enheten på en slik måte at enhetens klinikere i minst mulig grad må sette av arbeidstid til administrative oppgaver </t>
    </r>
    <r>
      <rPr>
        <i/>
        <sz val="12"/>
        <rFont val="Calibri"/>
        <family val="2"/>
      </rPr>
      <t>eller</t>
    </r>
    <r>
      <rPr>
        <sz val="12"/>
        <rFont val="Calibri"/>
        <family val="2"/>
      </rPr>
      <t>dekker behovet for administrative tjenester for klinikker.</t>
    </r>
  </si>
  <si>
    <t>1.2.4</t>
  </si>
  <si>
    <t>Enheten har planer, rutiner eller prosedyrer som sikrer at ansatte får tilstrekkelig opplæring i:</t>
  </si>
  <si>
    <t xml:space="preserve">Evaluering
(skåre) </t>
  </si>
  <si>
    <t xml:space="preserve">Innleggelse etter PHL §3-2/3-3: her er det frist for vurdering innen 24t.  Journal skal føres uten unødig opphold/snarest.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</si>
</sst>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7" x14ac:knownFonts="1">
    <font>
      <sz val="11"/>
      <color theme="1"/>
      <name val="Calibri"/>
      <family val="2"/>
      <scheme val="minor"/>
    </font>
    <font>
      <sz val="11"/>
      <color theme="1"/>
      <name val="Calibri"/>
      <family val="2"/>
      <scheme val="minor"/>
    </font>
    <font>
      <sz val="11"/>
      <color rgb="FFFF0000"/>
      <name val="Cambria"/>
      <family val="1"/>
      <scheme val="major"/>
    </font>
    <font>
      <b/>
      <sz val="18"/>
      <name val="Calibri"/>
      <family val="2"/>
    </font>
    <font>
      <b/>
      <sz val="12"/>
      <name val="Calibri"/>
      <family val="2"/>
    </font>
    <font>
      <sz val="12"/>
      <name val="Calibri"/>
      <family val="2"/>
    </font>
    <font>
      <i/>
      <sz val="12"/>
      <name val="Calibri"/>
      <family val="2"/>
    </font>
  </fonts>
  <fills count="11">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60">
    <xf numFmtId="0" fontId="0" fillId="0" borderId="0" xfId="0"/>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4" fillId="3"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49" fontId="5" fillId="3"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10" borderId="1" xfId="0" applyFont="1" applyFill="1" applyBorder="1" applyAlignment="1">
      <alignment horizontal="left" vertical="top" wrapText="1"/>
    </xf>
    <xf numFmtId="49" fontId="5" fillId="3" borderId="1" xfId="0" applyNumberFormat="1"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0" fontId="5" fillId="8" borderId="1"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9" borderId="2" xfId="0" applyFont="1" applyFill="1" applyBorder="1" applyAlignment="1" applyProtection="1">
      <alignment horizontal="center" vertical="top" wrapText="1"/>
    </xf>
    <xf numFmtId="0" fontId="3" fillId="9" borderId="3" xfId="0" applyFont="1" applyFill="1" applyBorder="1" applyAlignment="1" applyProtection="1">
      <alignment horizontal="center" vertical="top" wrapText="1"/>
    </xf>
    <xf numFmtId="0" fontId="3" fillId="9" borderId="4" xfId="0" applyFont="1" applyFill="1" applyBorder="1" applyAlignment="1" applyProtection="1">
      <alignment horizontal="center" vertical="top" wrapText="1"/>
    </xf>
    <xf numFmtId="49" fontId="4" fillId="3" borderId="1" xfId="0" applyNumberFormat="1"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4" fillId="3" borderId="1" xfId="0" applyNumberFormat="1" applyFont="1" applyFill="1" applyBorder="1" applyAlignment="1" applyProtection="1">
      <alignment horizontal="left" vertical="top" wrapText="1"/>
    </xf>
    <xf numFmtId="49" fontId="5" fillId="3" borderId="1" xfId="0" applyNumberFormat="1" applyFont="1" applyFill="1" applyBorder="1" applyAlignment="1" applyProtection="1">
      <alignment horizontal="left" vertical="top" wrapText="1"/>
    </xf>
    <xf numFmtId="0" fontId="5" fillId="4"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5" fillId="5"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5" fillId="3" borderId="1" xfId="0" applyFont="1" applyFill="1" applyBorder="1" applyAlignment="1" applyProtection="1">
      <alignment horizontal="left" vertical="top" wrapText="1"/>
    </xf>
    <xf numFmtId="49" fontId="4" fillId="2" borderId="1" xfId="0" applyNumberFormat="1" applyFont="1" applyFill="1" applyBorder="1" applyAlignment="1" applyProtection="1">
      <alignment horizontal="left" vertical="top" wrapText="1"/>
    </xf>
    <xf numFmtId="49" fontId="5" fillId="0" borderId="1" xfId="2" applyNumberFormat="1" applyFont="1" applyBorder="1" applyAlignment="1" applyProtection="1">
      <alignment horizontal="left" vertical="top" wrapText="1"/>
    </xf>
    <xf numFmtId="49" fontId="5" fillId="5" borderId="1" xfId="1" applyNumberFormat="1" applyFont="1" applyFill="1" applyBorder="1" applyAlignment="1" applyProtection="1">
      <alignment horizontal="left" vertical="top" wrapText="1"/>
    </xf>
    <xf numFmtId="49" fontId="5" fillId="5" borderId="1" xfId="0" applyNumberFormat="1" applyFont="1" applyFill="1" applyBorder="1" applyAlignment="1" applyProtection="1">
      <alignment horizontal="left" vertical="top" wrapText="1"/>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6" borderId="2"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4" fillId="0" borderId="1" xfId="0" applyFont="1" applyBorder="1" applyAlignment="1" applyProtection="1">
      <alignment horizontal="left" vertical="top" wrapText="1"/>
    </xf>
    <xf numFmtId="1" fontId="5" fillId="0" borderId="1" xfId="0" applyNumberFormat="1" applyFont="1" applyBorder="1" applyAlignment="1" applyProtection="1">
      <alignment horizontal="left" vertical="top" wrapText="1"/>
    </xf>
    <xf numFmtId="0" fontId="4" fillId="4" borderId="1" xfId="0" applyFont="1" applyFill="1" applyBorder="1" applyAlignment="1" applyProtection="1">
      <alignment horizontal="left" vertical="top" wrapText="1"/>
    </xf>
    <xf numFmtId="1" fontId="5" fillId="4" borderId="1" xfId="0" applyNumberFormat="1" applyFont="1" applyFill="1" applyBorder="1" applyAlignment="1" applyProtection="1">
      <alignment horizontal="left" vertical="top" wrapText="1"/>
    </xf>
    <xf numFmtId="0" fontId="4" fillId="7" borderId="1" xfId="0" applyFont="1" applyFill="1" applyBorder="1" applyAlignment="1" applyProtection="1">
      <alignment horizontal="left" vertical="top" wrapText="1"/>
    </xf>
    <xf numFmtId="0" fontId="5" fillId="7" borderId="1" xfId="0" applyFont="1" applyFill="1" applyBorder="1" applyAlignment="1" applyProtection="1">
      <alignment horizontal="left" vertical="top" wrapText="1"/>
    </xf>
    <xf numFmtId="1" fontId="5" fillId="7" borderId="1" xfId="0" applyNumberFormat="1" applyFont="1" applyFill="1" applyBorder="1" applyAlignment="1" applyProtection="1">
      <alignment horizontal="left" vertical="top" wrapText="1"/>
    </xf>
    <xf numFmtId="0" fontId="5" fillId="4" borderId="0" xfId="0" applyFont="1" applyFill="1" applyAlignment="1" applyProtection="1">
      <alignment horizontal="left" vertical="top" wrapText="1"/>
    </xf>
    <xf numFmtId="49" fontId="4" fillId="2" borderId="2" xfId="0" applyNumberFormat="1" applyFont="1" applyFill="1" applyBorder="1" applyAlignment="1" applyProtection="1">
      <alignment horizontal="left" vertical="top" wrapText="1"/>
    </xf>
    <xf numFmtId="49" fontId="4" fillId="2" borderId="3" xfId="0" applyNumberFormat="1" applyFont="1" applyFill="1" applyBorder="1" applyAlignment="1" applyProtection="1">
      <alignment horizontal="left" vertical="top" wrapText="1"/>
    </xf>
    <xf numFmtId="49" fontId="4" fillId="2" borderId="4" xfId="0" applyNumberFormat="1" applyFont="1" applyFill="1" applyBorder="1" applyAlignment="1" applyProtection="1">
      <alignment horizontal="left" vertical="top" wrapText="1"/>
    </xf>
    <xf numFmtId="1" fontId="5" fillId="3" borderId="1" xfId="0" applyNumberFormat="1" applyFont="1" applyFill="1" applyBorder="1" applyAlignment="1" applyProtection="1">
      <alignment horizontal="left" vertical="top" wrapText="1"/>
    </xf>
    <xf numFmtId="0" fontId="5" fillId="0" borderId="0" xfId="0" applyFont="1" applyAlignment="1" applyProtection="1">
      <alignment horizontal="left" vertical="top" wrapText="1"/>
    </xf>
    <xf numFmtId="0" fontId="4" fillId="6" borderId="2" xfId="0" applyFont="1" applyFill="1" applyBorder="1" applyAlignment="1" applyProtection="1">
      <alignment horizontal="left" vertical="top" wrapText="1"/>
    </xf>
    <xf numFmtId="0" fontId="4" fillId="6" borderId="4" xfId="0" applyFont="1" applyFill="1" applyBorder="1" applyAlignment="1" applyProtection="1">
      <alignment horizontal="left" vertical="top" wrapText="1"/>
    </xf>
    <xf numFmtId="49" fontId="5" fillId="4" borderId="1" xfId="0" applyNumberFormat="1" applyFont="1" applyFill="1" applyBorder="1" applyAlignment="1" applyProtection="1">
      <alignment horizontal="left" vertical="top" wrapText="1"/>
    </xf>
    <xf numFmtId="0" fontId="4" fillId="8" borderId="1" xfId="0" applyFont="1" applyFill="1" applyBorder="1" applyAlignment="1" applyProtection="1">
      <alignment horizontal="left" vertical="top" wrapText="1"/>
    </xf>
    <xf numFmtId="0" fontId="5" fillId="8" borderId="1" xfId="0" applyFont="1" applyFill="1" applyBorder="1" applyAlignment="1" applyProtection="1">
      <alignment horizontal="left" vertical="top" wrapText="1"/>
    </xf>
    <xf numFmtId="14" fontId="5" fillId="8" borderId="1" xfId="0" applyNumberFormat="1" applyFont="1" applyFill="1" applyBorder="1" applyAlignment="1" applyProtection="1">
      <alignment horizontal="left" vertical="top" wrapText="1"/>
    </xf>
    <xf numFmtId="15" fontId="5" fillId="8" borderId="1" xfId="0" applyNumberFormat="1" applyFont="1" applyFill="1" applyBorder="1" applyAlignment="1" applyProtection="1">
      <alignment horizontal="left" vertical="top" wrapText="1"/>
    </xf>
  </cellXfs>
  <cellStyles count="4">
    <cellStyle name="Komma" xfId="1" builtinId="3"/>
    <cellStyle name="Normal" xfId="0" builtinId="0"/>
    <cellStyle name="Normal 2" xfId="3"/>
    <cellStyle name="Pros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K330"/>
  <sheetViews>
    <sheetView tabSelected="1" zoomScale="59" zoomScaleNormal="59" workbookViewId="0">
      <pane ySplit="1" topLeftCell="A2" activePane="bottomLeft" state="frozen"/>
      <selection pane="bottomLeft" activeCell="F8" sqref="F8"/>
    </sheetView>
  </sheetViews>
  <sheetFormatPr baseColWidth="10" defaultColWidth="11.44140625" defaultRowHeight="15.6" x14ac:dyDescent="0.3"/>
  <cols>
    <col min="1" max="1" width="14.109375" style="6" customWidth="1"/>
    <col min="2" max="2" width="6.88671875" style="3" bestFit="1" customWidth="1"/>
    <col min="3" max="3" width="81.21875" style="3" bestFit="1" customWidth="1"/>
    <col min="4" max="4" width="55.21875" style="3" customWidth="1"/>
    <col min="5" max="5" width="32.6640625" style="3" customWidth="1"/>
    <col min="6" max="6" width="33.21875" style="8" customWidth="1"/>
    <col min="7" max="7" width="20.5546875" style="3" customWidth="1"/>
    <col min="8" max="8" width="34.77734375" style="7" customWidth="1"/>
    <col min="9" max="10" width="13.33203125" style="3" customWidth="1"/>
    <col min="11" max="11" width="8.77734375" style="3" customWidth="1"/>
    <col min="12" max="12" width="11.6640625" style="3" bestFit="1" customWidth="1"/>
    <col min="13" max="13" width="10.21875" style="3" bestFit="1" customWidth="1"/>
    <col min="14" max="14" width="8.88671875" style="3" bestFit="1" customWidth="1"/>
    <col min="15" max="15" width="12.109375" style="3" bestFit="1" customWidth="1"/>
    <col min="16" max="16" width="10.88671875" style="3" bestFit="1" customWidth="1"/>
    <col min="17" max="16384" width="11.44140625" style="3"/>
  </cols>
  <sheetData>
    <row r="1" spans="1:17" ht="72" customHeight="1" x14ac:dyDescent="0.3">
      <c r="A1" s="18" t="s">
        <v>832</v>
      </c>
      <c r="B1" s="19"/>
      <c r="C1" s="19"/>
      <c r="D1" s="19"/>
      <c r="E1" s="19"/>
      <c r="F1" s="19"/>
      <c r="G1" s="19"/>
      <c r="H1" s="20"/>
      <c r="I1" s="1"/>
      <c r="J1" s="2"/>
      <c r="K1" s="2"/>
      <c r="L1" s="2"/>
      <c r="M1" s="2"/>
      <c r="N1" s="2"/>
      <c r="O1" s="2"/>
      <c r="P1" s="2"/>
      <c r="Q1" s="16"/>
    </row>
    <row r="2" spans="1:17" x14ac:dyDescent="0.3">
      <c r="A2" s="21" t="s">
        <v>0</v>
      </c>
      <c r="B2" s="22"/>
      <c r="C2" s="34" t="s">
        <v>1</v>
      </c>
      <c r="D2" s="35"/>
      <c r="E2" s="35"/>
      <c r="F2" s="35"/>
      <c r="G2" s="35"/>
      <c r="H2" s="36"/>
      <c r="I2" s="16"/>
      <c r="J2" s="16"/>
      <c r="K2" s="16"/>
      <c r="L2" s="16"/>
      <c r="M2" s="16"/>
      <c r="N2" s="16"/>
      <c r="O2" s="16"/>
      <c r="P2" s="16"/>
      <c r="Q2" s="16"/>
    </row>
    <row r="3" spans="1:17" ht="75" customHeight="1" x14ac:dyDescent="0.3">
      <c r="A3" s="21"/>
      <c r="B3" s="22"/>
      <c r="C3" s="37" t="s">
        <v>305</v>
      </c>
      <c r="D3" s="38"/>
      <c r="E3" s="13"/>
      <c r="F3" s="14"/>
      <c r="G3" s="14"/>
      <c r="H3" s="15"/>
      <c r="I3" s="16"/>
      <c r="J3" s="16"/>
      <c r="K3" s="16"/>
      <c r="L3" s="16"/>
      <c r="M3" s="16"/>
      <c r="N3" s="16"/>
      <c r="O3" s="16"/>
      <c r="P3" s="16"/>
      <c r="Q3" s="16"/>
    </row>
    <row r="4" spans="1:17" ht="75" customHeight="1" x14ac:dyDescent="0.3">
      <c r="A4" s="21"/>
      <c r="B4" s="22"/>
      <c r="C4" s="37" t="s">
        <v>306</v>
      </c>
      <c r="D4" s="38"/>
      <c r="E4" s="13"/>
      <c r="F4" s="14"/>
      <c r="G4" s="14"/>
      <c r="H4" s="15"/>
      <c r="I4" s="16"/>
      <c r="J4" s="16"/>
      <c r="K4" s="16"/>
      <c r="L4" s="16"/>
      <c r="M4" s="16"/>
      <c r="N4" s="16"/>
      <c r="O4" s="16"/>
      <c r="P4" s="16"/>
      <c r="Q4" s="16"/>
    </row>
    <row r="5" spans="1:17" ht="75" customHeight="1" x14ac:dyDescent="0.3">
      <c r="A5" s="21"/>
      <c r="B5" s="22"/>
      <c r="C5" s="37" t="s">
        <v>307</v>
      </c>
      <c r="D5" s="38"/>
      <c r="E5" s="13"/>
      <c r="F5" s="14"/>
      <c r="G5" s="14"/>
      <c r="H5" s="15"/>
      <c r="I5" s="16"/>
      <c r="J5" s="16"/>
      <c r="K5" s="16"/>
      <c r="L5" s="16"/>
      <c r="M5" s="16"/>
      <c r="N5" s="16"/>
      <c r="O5" s="16"/>
      <c r="P5" s="16"/>
      <c r="Q5" s="16"/>
    </row>
    <row r="6" spans="1:17" ht="75" customHeight="1" x14ac:dyDescent="0.3">
      <c r="A6" s="21"/>
      <c r="B6" s="22"/>
      <c r="C6" s="37" t="s">
        <v>308</v>
      </c>
      <c r="D6" s="38"/>
      <c r="E6" s="13"/>
      <c r="F6" s="14"/>
      <c r="G6" s="14"/>
      <c r="H6" s="15"/>
      <c r="I6" s="16"/>
      <c r="J6" s="16"/>
      <c r="K6" s="16"/>
      <c r="L6" s="16"/>
      <c r="M6" s="16"/>
      <c r="N6" s="16"/>
      <c r="O6" s="16"/>
      <c r="P6" s="16"/>
      <c r="Q6" s="16"/>
    </row>
    <row r="7" spans="1:17" s="5" customFormat="1" ht="31.2" x14ac:dyDescent="0.3">
      <c r="A7" s="21" t="s">
        <v>2</v>
      </c>
      <c r="B7" s="23" t="s">
        <v>3</v>
      </c>
      <c r="C7" s="23" t="s">
        <v>4</v>
      </c>
      <c r="D7" s="23" t="s">
        <v>248</v>
      </c>
      <c r="E7" s="26" t="s">
        <v>5</v>
      </c>
      <c r="F7" s="26" t="s">
        <v>302</v>
      </c>
      <c r="G7" s="26" t="s">
        <v>303</v>
      </c>
      <c r="H7" s="26" t="s">
        <v>304</v>
      </c>
      <c r="I7" s="22" t="s">
        <v>279</v>
      </c>
      <c r="J7" s="22" t="s">
        <v>280</v>
      </c>
      <c r="K7" s="22" t="s">
        <v>281</v>
      </c>
      <c r="L7" s="22" t="s">
        <v>282</v>
      </c>
      <c r="M7" s="22" t="s">
        <v>283</v>
      </c>
      <c r="N7" s="22" t="s">
        <v>284</v>
      </c>
      <c r="O7" s="22" t="s">
        <v>290</v>
      </c>
      <c r="P7" s="22" t="s">
        <v>285</v>
      </c>
      <c r="Q7" s="17"/>
    </row>
    <row r="8" spans="1:17" ht="31.8" customHeight="1" x14ac:dyDescent="0.3">
      <c r="A8" s="24" t="s">
        <v>6</v>
      </c>
      <c r="B8" s="25">
        <v>1</v>
      </c>
      <c r="C8" s="28" t="s">
        <v>643</v>
      </c>
      <c r="D8" s="28"/>
      <c r="E8" s="28"/>
      <c r="F8" s="1"/>
      <c r="G8" s="16"/>
      <c r="H8" s="11"/>
      <c r="I8" s="40" t="s">
        <v>286</v>
      </c>
      <c r="J8" s="28">
        <f>COUNTIF($B8:$B56,"=1")</f>
        <v>31</v>
      </c>
      <c r="K8" s="28">
        <f>COUNTIFS($B$8:$B$56,"=1",($F$8:$F$56),"=2")</f>
        <v>0</v>
      </c>
      <c r="L8" s="28">
        <f>COUNTIFS($B$8:$B$56,"=1",($F$8:$F$56),"=1")</f>
        <v>0</v>
      </c>
      <c r="M8" s="28">
        <f>COUNTIFS($B$8:$B$56,"=1",($F$8:$F$56),"=0")</f>
        <v>0</v>
      </c>
      <c r="N8" s="28">
        <f>COUNTIFS($B$8:$B$56,"=1",($F$8:$F$56),"=7")</f>
        <v>0</v>
      </c>
      <c r="O8" s="28">
        <f>COUNTIFS($B$8:$B$56,"=1",($F$8:$F$56),"=8")</f>
        <v>0</v>
      </c>
      <c r="P8" s="41">
        <f>K8/(J8-O8)*100</f>
        <v>0</v>
      </c>
      <c r="Q8" s="16"/>
    </row>
    <row r="9" spans="1:17" ht="31.8" customHeight="1" x14ac:dyDescent="0.3">
      <c r="A9" s="24" t="s">
        <v>7</v>
      </c>
      <c r="B9" s="25">
        <v>1</v>
      </c>
      <c r="C9" s="28" t="s">
        <v>644</v>
      </c>
      <c r="D9" s="28"/>
      <c r="E9" s="28" t="s">
        <v>530</v>
      </c>
      <c r="F9" s="1"/>
      <c r="G9" s="16"/>
      <c r="H9" s="11"/>
      <c r="I9" s="42" t="s">
        <v>287</v>
      </c>
      <c r="J9" s="25">
        <f>COUNTIF($B8:$B56,"=2")</f>
        <v>12</v>
      </c>
      <c r="K9" s="25">
        <f>COUNTIFS($B$8:$B$56,"=2",($F$8:$F$56),"=2")</f>
        <v>0</v>
      </c>
      <c r="L9" s="25">
        <f>COUNTIFS($B$8:$B$56,"=2",($F$8:$F$56),"=1")</f>
        <v>0</v>
      </c>
      <c r="M9" s="25">
        <f>COUNTIFS($B$8:$B$56,"=2",($F$8:$F$56),"=0")</f>
        <v>0</v>
      </c>
      <c r="N9" s="25">
        <f>COUNTIFS($B$8:$B$56,"=2",($F$8:$F$56),"=7")</f>
        <v>0</v>
      </c>
      <c r="O9" s="25">
        <f>COUNTIFS($B$8:$B$56,"=2",($F$8:$F$56),"=8")</f>
        <v>0</v>
      </c>
      <c r="P9" s="43">
        <f>K9/(J9-O9)*100</f>
        <v>0</v>
      </c>
      <c r="Q9" s="16"/>
    </row>
    <row r="10" spans="1:17" s="7" customFormat="1" ht="31.8" customHeight="1" x14ac:dyDescent="0.3">
      <c r="A10" s="24" t="s">
        <v>421</v>
      </c>
      <c r="B10" s="25">
        <v>2</v>
      </c>
      <c r="C10" s="25" t="s">
        <v>645</v>
      </c>
      <c r="D10" s="25"/>
      <c r="E10" s="25"/>
      <c r="F10" s="1"/>
      <c r="G10" s="11"/>
      <c r="H10" s="11"/>
      <c r="I10" s="42" t="s">
        <v>288</v>
      </c>
      <c r="J10" s="25">
        <f>COUNTIF($B8:$B56,"=3")</f>
        <v>2</v>
      </c>
      <c r="K10" s="25">
        <f>COUNTIFS($B$8:$B$56,"=3",($F$8:$F$56),"=2")</f>
        <v>0</v>
      </c>
      <c r="L10" s="25">
        <f>COUNTIFS($B$8:$B$56,"=3",($F$8:$F$56),"=1")</f>
        <v>0</v>
      </c>
      <c r="M10" s="25">
        <f>COUNTIFS($B$8:$B$56,"=3",($F$8:$F$56),"=0")</f>
        <v>0</v>
      </c>
      <c r="N10" s="25">
        <f>COUNTIFS($B$8:$B$56,"=3",($F$8:$F$56),"=7")</f>
        <v>0</v>
      </c>
      <c r="O10" s="25">
        <f>COUNTIFS($B$8:$B$56,"=3",($F$8:$F$56),"=8")</f>
        <v>0</v>
      </c>
      <c r="P10" s="43">
        <f>K10/(J10-O10)*100</f>
        <v>0</v>
      </c>
      <c r="Q10" s="11"/>
    </row>
    <row r="11" spans="1:17" ht="31.8" customHeight="1" x14ac:dyDescent="0.3">
      <c r="A11" s="24" t="s">
        <v>8</v>
      </c>
      <c r="B11" s="25">
        <v>1</v>
      </c>
      <c r="C11" s="28" t="s">
        <v>646</v>
      </c>
      <c r="D11" s="28"/>
      <c r="E11" s="28" t="s">
        <v>562</v>
      </c>
      <c r="F11" s="1"/>
      <c r="G11" s="16"/>
      <c r="H11" s="11"/>
      <c r="I11" s="44" t="s">
        <v>289</v>
      </c>
      <c r="J11" s="45">
        <f t="shared" ref="J11:O11" si="0">SUM(J8:J10)</f>
        <v>45</v>
      </c>
      <c r="K11" s="45">
        <f t="shared" si="0"/>
        <v>0</v>
      </c>
      <c r="L11" s="45">
        <f t="shared" si="0"/>
        <v>0</v>
      </c>
      <c r="M11" s="45">
        <f t="shared" si="0"/>
        <v>0</v>
      </c>
      <c r="N11" s="45">
        <f t="shared" si="0"/>
        <v>0</v>
      </c>
      <c r="O11" s="45">
        <f t="shared" si="0"/>
        <v>0</v>
      </c>
      <c r="P11" s="46"/>
      <c r="Q11" s="16"/>
    </row>
    <row r="12" spans="1:17" ht="31.8" customHeight="1" x14ac:dyDescent="0.3">
      <c r="A12" s="24" t="s">
        <v>9</v>
      </c>
      <c r="B12" s="25">
        <v>2</v>
      </c>
      <c r="C12" s="28" t="s">
        <v>647</v>
      </c>
      <c r="D12" s="28"/>
      <c r="E12" s="28"/>
      <c r="F12" s="1"/>
      <c r="G12" s="16"/>
      <c r="H12" s="11"/>
      <c r="I12" s="16"/>
      <c r="J12" s="16"/>
      <c r="K12" s="16"/>
      <c r="L12" s="16"/>
      <c r="M12" s="16"/>
      <c r="N12" s="16"/>
      <c r="O12" s="16"/>
      <c r="P12" s="16"/>
      <c r="Q12" s="16"/>
    </row>
    <row r="13" spans="1:17" ht="43.2" customHeight="1" x14ac:dyDescent="0.3">
      <c r="A13" s="24" t="s">
        <v>10</v>
      </c>
      <c r="B13" s="25">
        <v>2</v>
      </c>
      <c r="C13" s="28" t="s">
        <v>648</v>
      </c>
      <c r="D13" s="28" t="s">
        <v>642</v>
      </c>
      <c r="E13" s="28"/>
      <c r="F13" s="1"/>
      <c r="G13" s="16"/>
      <c r="H13" s="11"/>
      <c r="I13" s="16"/>
      <c r="J13" s="16"/>
      <c r="K13" s="16"/>
      <c r="L13" s="16"/>
      <c r="M13" s="16"/>
      <c r="N13" s="16"/>
      <c r="O13" s="16"/>
      <c r="P13" s="16"/>
      <c r="Q13" s="16"/>
    </row>
    <row r="14" spans="1:17" ht="43.2" customHeight="1" x14ac:dyDescent="0.3">
      <c r="A14" s="24" t="s">
        <v>11</v>
      </c>
      <c r="B14" s="25">
        <v>1</v>
      </c>
      <c r="C14" s="28" t="s">
        <v>793</v>
      </c>
      <c r="D14" s="28" t="s">
        <v>794</v>
      </c>
      <c r="E14" s="28" t="s">
        <v>484</v>
      </c>
      <c r="F14" s="1"/>
      <c r="G14" s="16"/>
      <c r="H14" s="11"/>
      <c r="I14" s="16"/>
      <c r="J14" s="16"/>
      <c r="K14" s="16"/>
      <c r="L14" s="16"/>
      <c r="M14" s="16"/>
      <c r="N14" s="16"/>
      <c r="O14" s="16"/>
      <c r="P14" s="16"/>
      <c r="Q14" s="16"/>
    </row>
    <row r="15" spans="1:17" s="7" customFormat="1" ht="34.799999999999997" customHeight="1" x14ac:dyDescent="0.3">
      <c r="A15" s="24" t="s">
        <v>12</v>
      </c>
      <c r="B15" s="25">
        <v>2</v>
      </c>
      <c r="C15" s="25" t="s">
        <v>649</v>
      </c>
      <c r="D15" s="25"/>
      <c r="E15" s="25"/>
      <c r="F15" s="1"/>
      <c r="G15" s="11"/>
      <c r="H15" s="11"/>
      <c r="I15" s="11"/>
      <c r="J15" s="11"/>
      <c r="K15" s="11"/>
      <c r="L15" s="11"/>
      <c r="M15" s="11"/>
      <c r="N15" s="11"/>
      <c r="O15" s="11"/>
      <c r="P15" s="11"/>
      <c r="Q15" s="11"/>
    </row>
    <row r="16" spans="1:17" s="7" customFormat="1" ht="34.799999999999997" customHeight="1" x14ac:dyDescent="0.3">
      <c r="A16" s="24" t="s">
        <v>13</v>
      </c>
      <c r="B16" s="25">
        <v>2</v>
      </c>
      <c r="C16" s="25" t="s">
        <v>779</v>
      </c>
      <c r="D16" s="25"/>
      <c r="E16" s="25"/>
      <c r="F16" s="1"/>
      <c r="G16" s="11"/>
      <c r="H16" s="11"/>
      <c r="I16" s="11"/>
      <c r="J16" s="11"/>
      <c r="K16" s="11"/>
      <c r="L16" s="11"/>
      <c r="M16" s="11"/>
      <c r="N16" s="11"/>
      <c r="O16" s="11"/>
      <c r="P16" s="11"/>
      <c r="Q16" s="11"/>
    </row>
    <row r="17" spans="1:17" ht="34.799999999999997" customHeight="1" x14ac:dyDescent="0.3">
      <c r="A17" s="24" t="s">
        <v>14</v>
      </c>
      <c r="B17" s="25">
        <v>2</v>
      </c>
      <c r="C17" s="28" t="s">
        <v>650</v>
      </c>
      <c r="D17" s="28"/>
      <c r="E17" s="28"/>
      <c r="F17" s="1"/>
      <c r="G17" s="16"/>
      <c r="H17" s="11"/>
      <c r="I17" s="16"/>
      <c r="J17" s="16"/>
      <c r="K17" s="16"/>
      <c r="L17" s="16"/>
      <c r="M17" s="16"/>
      <c r="N17" s="16"/>
      <c r="O17" s="16"/>
      <c r="P17" s="16"/>
      <c r="Q17" s="16"/>
    </row>
    <row r="18" spans="1:17" ht="34.799999999999997" customHeight="1" x14ac:dyDescent="0.3">
      <c r="A18" s="24" t="s">
        <v>384</v>
      </c>
      <c r="B18" s="25">
        <v>2</v>
      </c>
      <c r="C18" s="28" t="s">
        <v>795</v>
      </c>
      <c r="D18" s="28"/>
      <c r="E18" s="28" t="s">
        <v>517</v>
      </c>
      <c r="F18" s="1"/>
      <c r="G18" s="16"/>
      <c r="H18" s="11"/>
      <c r="I18" s="16"/>
      <c r="J18" s="16"/>
      <c r="K18" s="16"/>
      <c r="L18" s="16"/>
      <c r="M18" s="16"/>
      <c r="N18" s="16"/>
      <c r="O18" s="16"/>
      <c r="P18" s="16"/>
      <c r="Q18" s="16"/>
    </row>
    <row r="19" spans="1:17" ht="43.2" customHeight="1" x14ac:dyDescent="0.3">
      <c r="A19" s="24" t="s">
        <v>15</v>
      </c>
      <c r="B19" s="25">
        <v>1</v>
      </c>
      <c r="C19" s="28" t="s">
        <v>651</v>
      </c>
      <c r="D19" s="28"/>
      <c r="E19" s="28" t="s">
        <v>585</v>
      </c>
      <c r="F19" s="1"/>
      <c r="G19" s="16"/>
      <c r="H19" s="11"/>
      <c r="I19" s="16"/>
      <c r="J19" s="16"/>
      <c r="K19" s="16"/>
      <c r="L19" s="16"/>
      <c r="M19" s="16"/>
      <c r="N19" s="16"/>
      <c r="O19" s="16"/>
      <c r="P19" s="16"/>
      <c r="Q19" s="16"/>
    </row>
    <row r="20" spans="1:17" s="7" customFormat="1" ht="43.2" customHeight="1" x14ac:dyDescent="0.3">
      <c r="A20" s="24" t="s">
        <v>16</v>
      </c>
      <c r="B20" s="25">
        <v>2</v>
      </c>
      <c r="C20" s="25" t="s">
        <v>796</v>
      </c>
      <c r="D20" s="25"/>
      <c r="E20" s="25" t="s">
        <v>463</v>
      </c>
      <c r="F20" s="11"/>
      <c r="G20" s="11"/>
      <c r="H20" s="11"/>
      <c r="I20" s="11"/>
      <c r="J20" s="11"/>
      <c r="K20" s="11"/>
      <c r="L20" s="11"/>
      <c r="M20" s="11"/>
      <c r="N20" s="11"/>
      <c r="O20" s="11"/>
      <c r="P20" s="11"/>
      <c r="Q20" s="11"/>
    </row>
    <row r="21" spans="1:17" s="7" customFormat="1" ht="43.2" customHeight="1" x14ac:dyDescent="0.3">
      <c r="A21" s="24" t="s">
        <v>17</v>
      </c>
      <c r="B21" s="25">
        <v>1</v>
      </c>
      <c r="C21" s="25" t="s">
        <v>652</v>
      </c>
      <c r="D21" s="25"/>
      <c r="E21" s="25"/>
      <c r="F21" s="1"/>
      <c r="G21" s="11"/>
      <c r="H21" s="11"/>
      <c r="I21" s="11"/>
      <c r="J21" s="11"/>
      <c r="K21" s="11"/>
      <c r="L21" s="11"/>
      <c r="M21" s="11"/>
      <c r="N21" s="11"/>
      <c r="O21" s="11"/>
      <c r="P21" s="11"/>
      <c r="Q21" s="11"/>
    </row>
    <row r="22" spans="1:17" ht="43.2" customHeight="1" x14ac:dyDescent="0.3">
      <c r="A22" s="24" t="s">
        <v>18</v>
      </c>
      <c r="B22" s="25">
        <v>1</v>
      </c>
      <c r="C22" s="28" t="s">
        <v>797</v>
      </c>
      <c r="D22" s="28"/>
      <c r="E22" s="28" t="s">
        <v>629</v>
      </c>
      <c r="F22" s="1"/>
      <c r="G22" s="16"/>
      <c r="H22" s="11"/>
      <c r="I22" s="16"/>
      <c r="J22" s="16"/>
      <c r="K22" s="16"/>
      <c r="L22" s="16"/>
      <c r="M22" s="16"/>
      <c r="N22" s="16"/>
      <c r="O22" s="16"/>
      <c r="P22" s="16"/>
      <c r="Q22" s="16"/>
    </row>
    <row r="23" spans="1:17" ht="31.2" x14ac:dyDescent="0.3">
      <c r="A23" s="24" t="s">
        <v>19</v>
      </c>
      <c r="B23" s="25">
        <v>1</v>
      </c>
      <c r="C23" s="28" t="s">
        <v>788</v>
      </c>
      <c r="D23" s="28"/>
      <c r="E23" s="28" t="s">
        <v>628</v>
      </c>
      <c r="F23" s="1"/>
      <c r="G23" s="16"/>
      <c r="H23" s="11"/>
      <c r="I23" s="16"/>
      <c r="J23" s="16"/>
      <c r="K23" s="16"/>
      <c r="L23" s="16"/>
      <c r="M23" s="16"/>
      <c r="N23" s="16"/>
      <c r="O23" s="16"/>
      <c r="P23" s="16"/>
      <c r="Q23" s="16"/>
    </row>
    <row r="24" spans="1:17" ht="27.6" customHeight="1" x14ac:dyDescent="0.3">
      <c r="A24" s="24" t="s">
        <v>335</v>
      </c>
      <c r="B24" s="25">
        <v>1</v>
      </c>
      <c r="C24" s="28" t="s">
        <v>653</v>
      </c>
      <c r="D24" s="28"/>
      <c r="E24" s="28" t="s">
        <v>563</v>
      </c>
      <c r="F24" s="1"/>
      <c r="G24" s="16"/>
      <c r="H24" s="11"/>
      <c r="I24" s="16"/>
      <c r="J24" s="16"/>
      <c r="K24" s="16"/>
      <c r="L24" s="16"/>
      <c r="M24" s="16"/>
      <c r="N24" s="16"/>
      <c r="O24" s="16"/>
      <c r="P24" s="16"/>
      <c r="Q24" s="16"/>
    </row>
    <row r="25" spans="1:17" ht="27.6" customHeight="1" x14ac:dyDescent="0.3">
      <c r="A25" s="24" t="s">
        <v>20</v>
      </c>
      <c r="B25" s="25">
        <v>1</v>
      </c>
      <c r="C25" s="28" t="s">
        <v>654</v>
      </c>
      <c r="D25" s="28"/>
      <c r="E25" s="28" t="s">
        <v>564</v>
      </c>
      <c r="F25" s="1"/>
      <c r="G25" s="16"/>
      <c r="H25" s="11"/>
      <c r="I25" s="16"/>
      <c r="J25" s="16"/>
      <c r="K25" s="16"/>
      <c r="L25" s="16"/>
      <c r="M25" s="16"/>
      <c r="N25" s="16"/>
      <c r="O25" s="16"/>
      <c r="P25" s="16"/>
      <c r="Q25" s="16"/>
    </row>
    <row r="26" spans="1:17" ht="27.6" customHeight="1" x14ac:dyDescent="0.3">
      <c r="A26" s="24" t="s">
        <v>336</v>
      </c>
      <c r="B26" s="25">
        <v>1</v>
      </c>
      <c r="C26" s="28" t="s">
        <v>655</v>
      </c>
      <c r="D26" s="28"/>
      <c r="E26" s="28" t="s">
        <v>565</v>
      </c>
      <c r="F26" s="1"/>
      <c r="G26" s="16"/>
      <c r="H26" s="11"/>
      <c r="I26" s="16"/>
      <c r="J26" s="16"/>
      <c r="K26" s="16"/>
      <c r="L26" s="16"/>
      <c r="M26" s="16"/>
      <c r="N26" s="16"/>
      <c r="O26" s="16"/>
      <c r="P26" s="16"/>
      <c r="Q26" s="16"/>
    </row>
    <row r="27" spans="1:17" ht="93.6" x14ac:dyDescent="0.3">
      <c r="A27" s="24" t="s">
        <v>21</v>
      </c>
      <c r="B27" s="25">
        <v>1</v>
      </c>
      <c r="C27" s="28" t="s">
        <v>780</v>
      </c>
      <c r="D27" s="28" t="s">
        <v>781</v>
      </c>
      <c r="E27" s="28" t="s">
        <v>554</v>
      </c>
      <c r="F27" s="1"/>
      <c r="G27" s="16"/>
      <c r="H27" s="11"/>
      <c r="I27" s="16"/>
      <c r="J27" s="16"/>
      <c r="K27" s="16"/>
      <c r="L27" s="16"/>
      <c r="M27" s="16"/>
      <c r="N27" s="16"/>
      <c r="O27" s="16"/>
      <c r="P27" s="16"/>
      <c r="Q27" s="16"/>
    </row>
    <row r="28" spans="1:17" ht="33" customHeight="1" x14ac:dyDescent="0.3">
      <c r="A28" s="24" t="s">
        <v>22</v>
      </c>
      <c r="B28" s="25">
        <v>1</v>
      </c>
      <c r="C28" s="28" t="s">
        <v>656</v>
      </c>
      <c r="D28" s="28"/>
      <c r="E28" s="28" t="s">
        <v>465</v>
      </c>
      <c r="F28" s="1"/>
      <c r="G28" s="16"/>
      <c r="H28" s="11"/>
      <c r="I28" s="16"/>
      <c r="J28" s="16"/>
      <c r="K28" s="16"/>
      <c r="L28" s="16"/>
      <c r="M28" s="16"/>
      <c r="N28" s="16"/>
      <c r="O28" s="16"/>
      <c r="P28" s="16"/>
      <c r="Q28" s="16"/>
    </row>
    <row r="29" spans="1:17" ht="33" customHeight="1" x14ac:dyDescent="0.3">
      <c r="A29" s="24" t="s">
        <v>23</v>
      </c>
      <c r="B29" s="25">
        <v>2</v>
      </c>
      <c r="C29" s="28" t="s">
        <v>657</v>
      </c>
      <c r="D29" s="28"/>
      <c r="E29" s="28" t="s">
        <v>555</v>
      </c>
      <c r="F29" s="1"/>
      <c r="G29" s="16"/>
      <c r="H29" s="11"/>
      <c r="I29" s="16"/>
      <c r="J29" s="16"/>
      <c r="K29" s="16"/>
      <c r="L29" s="16"/>
      <c r="M29" s="16"/>
      <c r="N29" s="16"/>
      <c r="O29" s="16"/>
      <c r="P29" s="16"/>
      <c r="Q29" s="16"/>
    </row>
    <row r="30" spans="1:17" ht="53.4" customHeight="1" x14ac:dyDescent="0.3">
      <c r="A30" s="24" t="s">
        <v>25</v>
      </c>
      <c r="B30" s="25">
        <v>3</v>
      </c>
      <c r="C30" s="28" t="s">
        <v>798</v>
      </c>
      <c r="D30" s="28"/>
      <c r="E30" s="28"/>
      <c r="F30" s="1"/>
      <c r="G30" s="16"/>
      <c r="H30" s="11"/>
      <c r="I30" s="16"/>
      <c r="J30" s="16"/>
      <c r="K30" s="16"/>
      <c r="L30" s="16"/>
      <c r="M30" s="16"/>
      <c r="N30" s="16"/>
      <c r="O30" s="16"/>
      <c r="P30" s="16"/>
      <c r="Q30" s="16"/>
    </row>
    <row r="31" spans="1:17" ht="53.4" customHeight="1" x14ac:dyDescent="0.3">
      <c r="A31" s="24" t="s">
        <v>249</v>
      </c>
      <c r="B31" s="25">
        <v>1</v>
      </c>
      <c r="C31" s="28" t="s">
        <v>799</v>
      </c>
      <c r="D31" s="28"/>
      <c r="E31" s="28" t="s">
        <v>485</v>
      </c>
      <c r="F31" s="1"/>
      <c r="G31" s="16"/>
      <c r="H31" s="11"/>
      <c r="I31" s="11" t="s">
        <v>787</v>
      </c>
      <c r="J31" s="16"/>
      <c r="K31" s="16"/>
      <c r="L31" s="16"/>
      <c r="M31" s="16"/>
      <c r="N31" s="16"/>
      <c r="O31" s="16"/>
      <c r="P31" s="16"/>
      <c r="Q31" s="16"/>
    </row>
    <row r="32" spans="1:17" ht="31.2" x14ac:dyDescent="0.3">
      <c r="A32" s="24" t="s">
        <v>337</v>
      </c>
      <c r="B32" s="25">
        <v>2</v>
      </c>
      <c r="C32" s="28" t="s">
        <v>658</v>
      </c>
      <c r="D32" s="28"/>
      <c r="E32" s="28" t="s">
        <v>518</v>
      </c>
      <c r="F32" s="1"/>
      <c r="G32" s="16"/>
      <c r="H32" s="11"/>
      <c r="I32" s="16"/>
      <c r="J32" s="16"/>
      <c r="K32" s="16"/>
      <c r="L32" s="16"/>
      <c r="M32" s="16"/>
      <c r="N32" s="16"/>
      <c r="O32" s="16"/>
      <c r="P32" s="16"/>
      <c r="Q32" s="16"/>
    </row>
    <row r="33" spans="1:37" ht="32.4" customHeight="1" x14ac:dyDescent="0.3">
      <c r="A33" s="24" t="s">
        <v>385</v>
      </c>
      <c r="B33" s="25">
        <v>1</v>
      </c>
      <c r="C33" s="28" t="s">
        <v>659</v>
      </c>
      <c r="D33" s="28"/>
      <c r="E33" s="28" t="s">
        <v>519</v>
      </c>
      <c r="F33" s="1"/>
      <c r="G33" s="16"/>
      <c r="H33" s="11"/>
      <c r="I33" s="16"/>
      <c r="J33" s="16"/>
      <c r="K33" s="16"/>
      <c r="L33" s="16"/>
      <c r="M33" s="16"/>
      <c r="N33" s="16"/>
      <c r="O33" s="16"/>
      <c r="P33" s="16"/>
      <c r="Q33" s="16"/>
    </row>
    <row r="34" spans="1:37" ht="52.8" customHeight="1" x14ac:dyDescent="0.3">
      <c r="A34" s="24" t="s">
        <v>26</v>
      </c>
      <c r="B34" s="25">
        <v>1</v>
      </c>
      <c r="C34" s="28" t="s">
        <v>24</v>
      </c>
      <c r="D34" s="28"/>
      <c r="E34" s="28" t="s">
        <v>566</v>
      </c>
      <c r="F34" s="1"/>
      <c r="G34" s="16"/>
      <c r="H34" s="11"/>
      <c r="I34" s="16"/>
      <c r="J34" s="16"/>
      <c r="K34" s="16"/>
      <c r="L34" s="16"/>
      <c r="M34" s="16"/>
      <c r="N34" s="16"/>
      <c r="O34" s="16"/>
      <c r="P34" s="16"/>
      <c r="Q34" s="16"/>
    </row>
    <row r="35" spans="1:37" ht="52.8" customHeight="1" x14ac:dyDescent="0.3">
      <c r="A35" s="24" t="s">
        <v>338</v>
      </c>
      <c r="B35" s="25">
        <v>1</v>
      </c>
      <c r="C35" s="28" t="s">
        <v>660</v>
      </c>
      <c r="D35" s="28"/>
      <c r="E35" s="28" t="s">
        <v>567</v>
      </c>
      <c r="F35" s="1"/>
      <c r="G35" s="16"/>
      <c r="H35" s="11"/>
      <c r="I35" s="16"/>
      <c r="J35" s="16"/>
      <c r="K35" s="16"/>
      <c r="L35" s="16"/>
      <c r="M35" s="16"/>
      <c r="N35" s="16"/>
      <c r="O35" s="16"/>
      <c r="P35" s="16"/>
      <c r="Q35" s="16"/>
    </row>
    <row r="36" spans="1:37" ht="52.8" customHeight="1" x14ac:dyDescent="0.3">
      <c r="A36" s="24" t="s">
        <v>339</v>
      </c>
      <c r="B36" s="25">
        <v>1</v>
      </c>
      <c r="C36" s="28" t="s">
        <v>448</v>
      </c>
      <c r="D36" s="28"/>
      <c r="E36" s="28" t="s">
        <v>571</v>
      </c>
      <c r="F36" s="1"/>
      <c r="G36" s="16"/>
      <c r="H36" s="11"/>
      <c r="I36" s="16"/>
      <c r="J36" s="16"/>
      <c r="K36" s="16"/>
      <c r="L36" s="16"/>
      <c r="M36" s="16"/>
      <c r="N36" s="16"/>
      <c r="O36" s="16"/>
      <c r="P36" s="16"/>
      <c r="Q36" s="16"/>
    </row>
    <row r="37" spans="1:37" ht="52.8" customHeight="1" x14ac:dyDescent="0.3">
      <c r="A37" s="24" t="s">
        <v>340</v>
      </c>
      <c r="B37" s="25">
        <v>1</v>
      </c>
      <c r="C37" s="28" t="s">
        <v>800</v>
      </c>
      <c r="D37" s="28"/>
      <c r="E37" s="28" t="s">
        <v>463</v>
      </c>
      <c r="F37" s="1"/>
      <c r="G37" s="16"/>
      <c r="H37" s="11"/>
      <c r="I37" s="16"/>
      <c r="J37" s="16"/>
      <c r="K37" s="16"/>
      <c r="L37" s="16"/>
      <c r="M37" s="16"/>
      <c r="N37" s="16"/>
      <c r="O37" s="16"/>
      <c r="P37" s="16"/>
      <c r="Q37" s="16"/>
    </row>
    <row r="38" spans="1:37" ht="29.4" customHeight="1" x14ac:dyDescent="0.3">
      <c r="A38" s="24" t="s">
        <v>341</v>
      </c>
      <c r="B38" s="25">
        <v>1</v>
      </c>
      <c r="C38" s="28" t="s">
        <v>801</v>
      </c>
      <c r="D38" s="28"/>
      <c r="E38" s="28" t="s">
        <v>456</v>
      </c>
      <c r="F38" s="1"/>
      <c r="G38" s="16"/>
      <c r="H38" s="11"/>
      <c r="I38" s="16"/>
      <c r="J38" s="16"/>
      <c r="K38" s="16"/>
      <c r="L38" s="16"/>
      <c r="M38" s="16"/>
      <c r="N38" s="16"/>
      <c r="O38" s="16"/>
      <c r="P38" s="16"/>
      <c r="Q38" s="16"/>
    </row>
    <row r="39" spans="1:37" ht="31.2" x14ac:dyDescent="0.3">
      <c r="A39" s="21" t="s">
        <v>27</v>
      </c>
      <c r="B39" s="26" t="s">
        <v>3</v>
      </c>
      <c r="C39" s="26" t="s">
        <v>28</v>
      </c>
      <c r="D39" s="26"/>
      <c r="E39" s="26" t="s">
        <v>5</v>
      </c>
      <c r="F39" s="26" t="s">
        <v>302</v>
      </c>
      <c r="G39" s="26" t="s">
        <v>303</v>
      </c>
      <c r="H39" s="26" t="s">
        <v>304</v>
      </c>
      <c r="I39" s="16"/>
      <c r="J39" s="16"/>
      <c r="K39" s="16"/>
      <c r="L39" s="16"/>
      <c r="M39" s="16"/>
      <c r="N39" s="16"/>
      <c r="O39" s="16"/>
      <c r="P39" s="16"/>
      <c r="Q39" s="16"/>
    </row>
    <row r="40" spans="1:37" ht="46.8" x14ac:dyDescent="0.3">
      <c r="A40" s="24" t="s">
        <v>29</v>
      </c>
      <c r="B40" s="27">
        <v>1</v>
      </c>
      <c r="C40" s="28" t="s">
        <v>291</v>
      </c>
      <c r="D40" s="28"/>
      <c r="E40" s="28" t="s">
        <v>520</v>
      </c>
      <c r="F40" s="1"/>
      <c r="G40" s="16"/>
      <c r="H40" s="11"/>
      <c r="I40" s="16"/>
      <c r="J40" s="16"/>
      <c r="K40" s="16"/>
      <c r="L40" s="16"/>
      <c r="M40" s="16"/>
      <c r="N40" s="16"/>
      <c r="O40" s="16"/>
      <c r="P40" s="16"/>
      <c r="Q40" s="16"/>
    </row>
    <row r="41" spans="1:37" s="7" customFormat="1" ht="31.2" x14ac:dyDescent="0.3">
      <c r="A41" s="24" t="s">
        <v>30</v>
      </c>
      <c r="B41" s="25">
        <v>1</v>
      </c>
      <c r="C41" s="25" t="s">
        <v>802</v>
      </c>
      <c r="D41" s="25"/>
      <c r="E41" s="25" t="s">
        <v>492</v>
      </c>
      <c r="F41" s="11"/>
      <c r="G41" s="11"/>
      <c r="H41" s="11"/>
      <c r="I41" s="11"/>
      <c r="J41" s="11"/>
      <c r="K41" s="11"/>
      <c r="L41" s="11"/>
      <c r="M41" s="11"/>
      <c r="N41" s="11"/>
      <c r="O41" s="11"/>
      <c r="P41" s="11"/>
      <c r="Q41" s="11"/>
    </row>
    <row r="42" spans="1:37" ht="28.8" customHeight="1" x14ac:dyDescent="0.3">
      <c r="A42" s="24" t="s">
        <v>31</v>
      </c>
      <c r="B42" s="27">
        <v>1</v>
      </c>
      <c r="C42" s="28" t="s">
        <v>803</v>
      </c>
      <c r="D42" s="28"/>
      <c r="E42" s="28" t="s">
        <v>445</v>
      </c>
      <c r="F42" s="1"/>
      <c r="G42" s="16"/>
      <c r="H42" s="11"/>
      <c r="I42" s="16"/>
      <c r="J42" s="16"/>
      <c r="K42" s="16"/>
      <c r="L42" s="16"/>
      <c r="M42" s="16"/>
      <c r="N42" s="16"/>
      <c r="O42" s="16"/>
      <c r="P42" s="16"/>
      <c r="Q42" s="16"/>
    </row>
    <row r="43" spans="1:37" ht="31.2" x14ac:dyDescent="0.3">
      <c r="A43" s="24" t="s">
        <v>834</v>
      </c>
      <c r="B43" s="27">
        <v>1</v>
      </c>
      <c r="C43" s="28" t="s">
        <v>782</v>
      </c>
      <c r="D43" s="28"/>
      <c r="E43" s="28" t="s">
        <v>493</v>
      </c>
      <c r="F43" s="1"/>
      <c r="G43" s="16"/>
      <c r="H43" s="11"/>
      <c r="I43" s="16"/>
      <c r="J43" s="16"/>
      <c r="K43" s="16"/>
      <c r="L43" s="16"/>
      <c r="M43" s="16"/>
      <c r="N43" s="16"/>
      <c r="O43" s="16"/>
      <c r="P43" s="16"/>
      <c r="Q43" s="16"/>
    </row>
    <row r="44" spans="1:37" ht="31.2" x14ac:dyDescent="0.3">
      <c r="A44" s="21" t="s">
        <v>386</v>
      </c>
      <c r="B44" s="26"/>
      <c r="C44" s="26" t="s">
        <v>32</v>
      </c>
      <c r="D44" s="26"/>
      <c r="E44" s="26" t="s">
        <v>5</v>
      </c>
      <c r="F44" s="26" t="s">
        <v>302</v>
      </c>
      <c r="G44" s="26" t="s">
        <v>303</v>
      </c>
      <c r="H44" s="26" t="s">
        <v>304</v>
      </c>
      <c r="I44" s="16"/>
      <c r="J44" s="16"/>
      <c r="K44" s="16"/>
      <c r="L44" s="16"/>
      <c r="M44" s="16"/>
      <c r="N44" s="16"/>
      <c r="O44" s="16"/>
      <c r="P44" s="16"/>
      <c r="Q44" s="16"/>
    </row>
    <row r="45" spans="1:37" ht="27" customHeight="1" x14ac:dyDescent="0.3">
      <c r="A45" s="24" t="s">
        <v>33</v>
      </c>
      <c r="B45" s="27">
        <v>1</v>
      </c>
      <c r="C45" s="28" t="s">
        <v>250</v>
      </c>
      <c r="D45" s="28"/>
      <c r="E45" s="28" t="s">
        <v>481</v>
      </c>
      <c r="F45" s="1"/>
      <c r="G45" s="16"/>
      <c r="H45" s="11"/>
      <c r="I45" s="16"/>
      <c r="J45" s="16"/>
      <c r="K45" s="16"/>
      <c r="L45" s="16"/>
      <c r="M45" s="16"/>
      <c r="N45" s="16"/>
      <c r="O45" s="16"/>
      <c r="P45" s="16"/>
      <c r="Q45" s="16"/>
    </row>
    <row r="46" spans="1:37" ht="27" customHeight="1" x14ac:dyDescent="0.3">
      <c r="A46" s="24" t="s">
        <v>34</v>
      </c>
      <c r="B46" s="27">
        <v>1</v>
      </c>
      <c r="C46" s="28" t="s">
        <v>804</v>
      </c>
      <c r="D46" s="28"/>
      <c r="E46" s="28" t="s">
        <v>463</v>
      </c>
      <c r="F46" s="1"/>
      <c r="G46" s="16"/>
      <c r="H46" s="11"/>
      <c r="I46" s="16"/>
      <c r="J46" s="16"/>
      <c r="K46" s="16"/>
      <c r="L46" s="16"/>
      <c r="M46" s="16"/>
      <c r="N46" s="16"/>
      <c r="O46" s="16"/>
      <c r="P46" s="16"/>
      <c r="Q46" s="16"/>
    </row>
    <row r="47" spans="1:37" ht="124.8" x14ac:dyDescent="0.3">
      <c r="A47" s="24" t="s">
        <v>35</v>
      </c>
      <c r="B47" s="27">
        <v>1</v>
      </c>
      <c r="C47" s="28" t="s">
        <v>251</v>
      </c>
      <c r="D47" s="28" t="s">
        <v>451</v>
      </c>
      <c r="E47" s="28" t="s">
        <v>573</v>
      </c>
      <c r="F47" s="1"/>
      <c r="G47" s="16"/>
      <c r="H47" s="11"/>
      <c r="I47" s="16"/>
      <c r="J47" s="16"/>
      <c r="K47" s="16"/>
      <c r="L47" s="16"/>
      <c r="M47" s="16"/>
      <c r="N47" s="16"/>
      <c r="O47" s="16"/>
      <c r="P47" s="16"/>
      <c r="Q47" s="16"/>
    </row>
    <row r="48" spans="1:37" s="9" customFormat="1" ht="46.8" x14ac:dyDescent="0.3">
      <c r="A48" s="24" t="s">
        <v>36</v>
      </c>
      <c r="B48" s="28">
        <v>1</v>
      </c>
      <c r="C48" s="28" t="s">
        <v>765</v>
      </c>
      <c r="D48" s="39" t="s">
        <v>635</v>
      </c>
      <c r="E48" s="28" t="s">
        <v>461</v>
      </c>
      <c r="F48" s="1"/>
      <c r="G48" s="16"/>
      <c r="H48" s="11"/>
      <c r="I48" s="16"/>
      <c r="J48" s="16"/>
      <c r="K48" s="16"/>
      <c r="L48" s="16"/>
      <c r="M48" s="16"/>
      <c r="N48" s="16"/>
      <c r="O48" s="16"/>
      <c r="P48" s="16"/>
      <c r="Q48" s="16"/>
      <c r="R48" s="3"/>
      <c r="S48" s="3"/>
      <c r="T48" s="3"/>
      <c r="U48" s="3"/>
      <c r="V48" s="3"/>
      <c r="W48" s="3"/>
      <c r="X48" s="3"/>
      <c r="Y48" s="3"/>
      <c r="Z48" s="3"/>
      <c r="AA48" s="3"/>
      <c r="AB48" s="3"/>
      <c r="AC48" s="3"/>
      <c r="AD48" s="3"/>
      <c r="AE48" s="3"/>
      <c r="AF48" s="3"/>
      <c r="AG48" s="3"/>
      <c r="AH48" s="3"/>
      <c r="AI48" s="3"/>
      <c r="AJ48" s="3"/>
      <c r="AK48" s="3"/>
    </row>
    <row r="49" spans="1:20" s="7" customFormat="1" ht="51.6" customHeight="1" x14ac:dyDescent="0.3">
      <c r="A49" s="24" t="s">
        <v>37</v>
      </c>
      <c r="B49" s="25">
        <v>1</v>
      </c>
      <c r="C49" s="25" t="s">
        <v>403</v>
      </c>
      <c r="D49" s="25"/>
      <c r="E49" s="25" t="s">
        <v>509</v>
      </c>
      <c r="F49" s="1"/>
      <c r="G49" s="11"/>
      <c r="H49" s="11"/>
      <c r="I49" s="11"/>
      <c r="J49" s="11"/>
      <c r="K49" s="11"/>
      <c r="L49" s="11"/>
      <c r="M49" s="11"/>
      <c r="N49" s="11"/>
      <c r="O49" s="11"/>
      <c r="P49" s="11"/>
      <c r="Q49" s="11"/>
    </row>
    <row r="50" spans="1:20" ht="31.2" customHeight="1" x14ac:dyDescent="0.3">
      <c r="A50" s="24" t="s">
        <v>422</v>
      </c>
      <c r="B50" s="27">
        <v>1</v>
      </c>
      <c r="C50" s="28" t="s">
        <v>661</v>
      </c>
      <c r="D50" s="28"/>
      <c r="E50" s="28" t="s">
        <v>574</v>
      </c>
      <c r="F50" s="1"/>
      <c r="G50" s="16"/>
      <c r="H50" s="11"/>
      <c r="I50" s="16"/>
      <c r="J50" s="16"/>
      <c r="K50" s="16"/>
      <c r="L50" s="16"/>
      <c r="M50" s="16"/>
      <c r="N50" s="16"/>
      <c r="O50" s="16"/>
      <c r="P50" s="16"/>
      <c r="Q50" s="16"/>
    </row>
    <row r="51" spans="1:20" s="7" customFormat="1" ht="51.6" customHeight="1" x14ac:dyDescent="0.3">
      <c r="A51" s="24" t="s">
        <v>39</v>
      </c>
      <c r="B51" s="25">
        <v>3</v>
      </c>
      <c r="C51" s="25" t="s">
        <v>378</v>
      </c>
      <c r="D51" s="28"/>
      <c r="E51" s="25" t="s">
        <v>531</v>
      </c>
      <c r="F51" s="1"/>
      <c r="G51" s="11"/>
      <c r="H51" s="11"/>
      <c r="I51" s="11"/>
      <c r="J51" s="11"/>
      <c r="K51" s="11"/>
      <c r="L51" s="11"/>
      <c r="M51" s="11"/>
      <c r="N51" s="11"/>
      <c r="O51" s="11"/>
      <c r="P51" s="11"/>
      <c r="Q51" s="11"/>
    </row>
    <row r="52" spans="1:20" ht="31.2" x14ac:dyDescent="0.3">
      <c r="A52" s="21" t="s">
        <v>41</v>
      </c>
      <c r="B52" s="29"/>
      <c r="C52" s="26" t="s">
        <v>42</v>
      </c>
      <c r="D52" s="26"/>
      <c r="E52" s="26" t="s">
        <v>5</v>
      </c>
      <c r="F52" s="26" t="s">
        <v>302</v>
      </c>
      <c r="G52" s="26" t="s">
        <v>303</v>
      </c>
      <c r="H52" s="26" t="s">
        <v>304</v>
      </c>
      <c r="I52" s="16"/>
      <c r="J52" s="16"/>
      <c r="K52" s="16"/>
      <c r="L52" s="16"/>
      <c r="M52" s="16"/>
      <c r="N52" s="16"/>
      <c r="O52" s="16"/>
      <c r="P52" s="16"/>
      <c r="Q52" s="16"/>
    </row>
    <row r="53" spans="1:20" ht="44.4" customHeight="1" x14ac:dyDescent="0.3">
      <c r="A53" s="24" t="s">
        <v>43</v>
      </c>
      <c r="B53" s="27">
        <v>1</v>
      </c>
      <c r="C53" s="28" t="s">
        <v>662</v>
      </c>
      <c r="D53" s="28"/>
      <c r="E53" s="28" t="s">
        <v>494</v>
      </c>
      <c r="F53" s="1"/>
      <c r="G53" s="16"/>
      <c r="H53" s="11"/>
      <c r="I53" s="16"/>
      <c r="J53" s="16"/>
      <c r="K53" s="16"/>
      <c r="L53" s="16"/>
      <c r="M53" s="16"/>
      <c r="N53" s="16"/>
      <c r="O53" s="16"/>
      <c r="P53" s="16"/>
      <c r="Q53" s="16"/>
    </row>
    <row r="54" spans="1:20" ht="62.4" x14ac:dyDescent="0.3">
      <c r="A54" s="24" t="s">
        <v>44</v>
      </c>
      <c r="B54" s="27">
        <v>2</v>
      </c>
      <c r="C54" s="28" t="s">
        <v>292</v>
      </c>
      <c r="D54" s="28" t="s">
        <v>293</v>
      </c>
      <c r="E54" s="28"/>
      <c r="F54" s="1"/>
      <c r="G54" s="16"/>
      <c r="H54" s="11"/>
      <c r="I54" s="16"/>
      <c r="J54" s="16"/>
      <c r="K54" s="16"/>
      <c r="L54" s="16"/>
      <c r="M54" s="16"/>
      <c r="N54" s="16"/>
      <c r="O54" s="16"/>
      <c r="P54" s="16"/>
      <c r="Q54" s="16"/>
    </row>
    <row r="55" spans="1:20" ht="31.2" x14ac:dyDescent="0.3">
      <c r="A55" s="21" t="s">
        <v>387</v>
      </c>
      <c r="B55" s="26"/>
      <c r="C55" s="26" t="s">
        <v>252</v>
      </c>
      <c r="D55" s="26"/>
      <c r="E55" s="26" t="s">
        <v>5</v>
      </c>
      <c r="F55" s="26" t="s">
        <v>302</v>
      </c>
      <c r="G55" s="26" t="s">
        <v>303</v>
      </c>
      <c r="H55" s="26" t="s">
        <v>304</v>
      </c>
      <c r="I55" s="16"/>
      <c r="J55" s="16"/>
      <c r="K55" s="16"/>
      <c r="L55" s="16"/>
      <c r="M55" s="16"/>
      <c r="N55" s="16"/>
      <c r="O55" s="16"/>
      <c r="P55" s="16"/>
      <c r="Q55" s="16"/>
    </row>
    <row r="56" spans="1:20" ht="43.2" customHeight="1" x14ac:dyDescent="0.3">
      <c r="A56" s="24" t="s">
        <v>45</v>
      </c>
      <c r="B56" s="27">
        <v>2</v>
      </c>
      <c r="C56" s="28" t="s">
        <v>805</v>
      </c>
      <c r="D56" s="28"/>
      <c r="E56" s="28" t="s">
        <v>495</v>
      </c>
      <c r="F56" s="1"/>
      <c r="G56" s="16"/>
      <c r="H56" s="11"/>
      <c r="I56" s="16"/>
      <c r="J56" s="16"/>
      <c r="K56" s="16"/>
      <c r="L56" s="16"/>
      <c r="M56" s="16"/>
      <c r="N56" s="16"/>
      <c r="O56" s="16"/>
      <c r="P56" s="16"/>
      <c r="Q56" s="16"/>
    </row>
    <row r="57" spans="1:20" x14ac:dyDescent="0.3">
      <c r="A57" s="21" t="s">
        <v>46</v>
      </c>
      <c r="B57" s="30"/>
      <c r="C57" s="34" t="s">
        <v>47</v>
      </c>
      <c r="D57" s="35"/>
      <c r="E57" s="35"/>
      <c r="F57" s="35"/>
      <c r="G57" s="35"/>
      <c r="H57" s="36"/>
      <c r="I57" s="16"/>
      <c r="J57" s="16"/>
      <c r="K57" s="16"/>
      <c r="L57" s="16"/>
      <c r="M57" s="16"/>
      <c r="N57" s="16"/>
      <c r="O57" s="16"/>
      <c r="P57" s="16"/>
      <c r="Q57" s="16"/>
    </row>
    <row r="58" spans="1:20" ht="75" customHeight="1" x14ac:dyDescent="0.3">
      <c r="A58" s="21"/>
      <c r="B58" s="22"/>
      <c r="C58" s="37" t="s">
        <v>309</v>
      </c>
      <c r="D58" s="38"/>
      <c r="E58" s="13"/>
      <c r="F58" s="14"/>
      <c r="G58" s="14"/>
      <c r="H58" s="15"/>
      <c r="I58" s="16"/>
      <c r="J58" s="16"/>
      <c r="K58" s="16"/>
      <c r="L58" s="16"/>
      <c r="M58" s="16"/>
      <c r="N58" s="16"/>
      <c r="O58" s="16"/>
      <c r="P58" s="16"/>
      <c r="Q58" s="16"/>
    </row>
    <row r="59" spans="1:20" ht="75" customHeight="1" x14ac:dyDescent="0.3">
      <c r="A59" s="21"/>
      <c r="B59" s="22"/>
      <c r="C59" s="37" t="s">
        <v>310</v>
      </c>
      <c r="D59" s="38"/>
      <c r="E59" s="13"/>
      <c r="F59" s="14"/>
      <c r="G59" s="14"/>
      <c r="H59" s="15"/>
      <c r="I59" s="16"/>
      <c r="J59" s="16"/>
      <c r="K59" s="16"/>
      <c r="L59" s="16"/>
      <c r="M59" s="16"/>
      <c r="N59" s="16"/>
      <c r="O59" s="16"/>
      <c r="P59" s="16"/>
      <c r="Q59" s="16"/>
    </row>
    <row r="60" spans="1:20" ht="75" customHeight="1" x14ac:dyDescent="0.3">
      <c r="A60" s="21"/>
      <c r="B60" s="22"/>
      <c r="C60" s="37" t="s">
        <v>311</v>
      </c>
      <c r="D60" s="38"/>
      <c r="E60" s="13"/>
      <c r="F60" s="14"/>
      <c r="G60" s="14"/>
      <c r="H60" s="15"/>
      <c r="I60" s="16"/>
      <c r="J60" s="16"/>
      <c r="K60" s="16"/>
      <c r="L60" s="16"/>
      <c r="M60" s="16"/>
      <c r="N60" s="16"/>
      <c r="O60" s="16"/>
      <c r="P60" s="16"/>
      <c r="Q60" s="16"/>
    </row>
    <row r="61" spans="1:20" ht="75" customHeight="1" x14ac:dyDescent="0.3">
      <c r="A61" s="21"/>
      <c r="B61" s="22"/>
      <c r="C61" s="37" t="s">
        <v>312</v>
      </c>
      <c r="D61" s="38"/>
      <c r="E61" s="13"/>
      <c r="F61" s="14"/>
      <c r="G61" s="14"/>
      <c r="H61" s="15"/>
      <c r="I61" s="16"/>
      <c r="J61" s="16"/>
      <c r="K61" s="16"/>
      <c r="L61" s="16"/>
      <c r="M61" s="16"/>
      <c r="N61" s="16"/>
      <c r="O61" s="16"/>
      <c r="P61" s="16"/>
      <c r="Q61" s="16"/>
    </row>
    <row r="62" spans="1:20" ht="31.2" x14ac:dyDescent="0.3">
      <c r="A62" s="21" t="s">
        <v>48</v>
      </c>
      <c r="B62" s="29"/>
      <c r="C62" s="26" t="s">
        <v>49</v>
      </c>
      <c r="D62" s="23" t="s">
        <v>248</v>
      </c>
      <c r="E62" s="26" t="s">
        <v>5</v>
      </c>
      <c r="F62" s="26" t="s">
        <v>302</v>
      </c>
      <c r="G62" s="26" t="s">
        <v>303</v>
      </c>
      <c r="H62" s="26" t="s">
        <v>304</v>
      </c>
      <c r="I62" s="22" t="s">
        <v>279</v>
      </c>
      <c r="J62" s="22" t="s">
        <v>280</v>
      </c>
      <c r="K62" s="22" t="s">
        <v>281</v>
      </c>
      <c r="L62" s="22" t="s">
        <v>282</v>
      </c>
      <c r="M62" s="22" t="s">
        <v>283</v>
      </c>
      <c r="N62" s="22" t="s">
        <v>284</v>
      </c>
      <c r="O62" s="22" t="s">
        <v>290</v>
      </c>
      <c r="P62" s="22" t="s">
        <v>285</v>
      </c>
      <c r="Q62" s="16"/>
    </row>
    <row r="63" spans="1:20" s="7" customFormat="1" ht="48.6" customHeight="1" x14ac:dyDescent="0.3">
      <c r="A63" s="24" t="s">
        <v>50</v>
      </c>
      <c r="B63" s="25">
        <v>1</v>
      </c>
      <c r="C63" s="25" t="s">
        <v>663</v>
      </c>
      <c r="D63" s="25"/>
      <c r="E63" s="25" t="s">
        <v>466</v>
      </c>
      <c r="F63" s="1"/>
      <c r="G63" s="11"/>
      <c r="H63" s="11"/>
      <c r="I63" s="42" t="s">
        <v>286</v>
      </c>
      <c r="J63" s="25">
        <f>COUNTIF($B62:$B125,"=1")</f>
        <v>35</v>
      </c>
      <c r="K63" s="25">
        <f>COUNTIFS($B$63:$B$125,"=1",($F$63:$F$125),"=2")</f>
        <v>0</v>
      </c>
      <c r="L63" s="25">
        <f>COUNTIFS($B$63:$B$125,"=1",($F$63:$F$125),"=1")</f>
        <v>0</v>
      </c>
      <c r="M63" s="25">
        <f>COUNTIFS($B$63:$B$125,"=1",($F$63:$F$125),"=0")</f>
        <v>0</v>
      </c>
      <c r="N63" s="25">
        <f>COUNTIFS($B$63:$B$125,"=1",($F$63:$F$125),"=7")</f>
        <v>0</v>
      </c>
      <c r="O63" s="25">
        <f>COUNTIFS($B$63:$B$125,"=1",($F$63:$F$125),"=8")</f>
        <v>0</v>
      </c>
      <c r="P63" s="43">
        <f>K63/(J63-O63)*100</f>
        <v>0</v>
      </c>
      <c r="Q63" s="11"/>
      <c r="T63" s="3"/>
    </row>
    <row r="64" spans="1:20" ht="48.6" customHeight="1" x14ac:dyDescent="0.3">
      <c r="A64" s="24" t="s">
        <v>51</v>
      </c>
      <c r="B64" s="28">
        <v>1</v>
      </c>
      <c r="C64" s="28" t="s">
        <v>766</v>
      </c>
      <c r="D64" s="28"/>
      <c r="E64" s="28" t="s">
        <v>466</v>
      </c>
      <c r="F64" s="1"/>
      <c r="G64" s="16"/>
      <c r="H64" s="11"/>
      <c r="I64" s="40" t="s">
        <v>287</v>
      </c>
      <c r="J64" s="28">
        <f>COUNTIF($B62:$B125,"=2")</f>
        <v>18</v>
      </c>
      <c r="K64" s="28">
        <f>COUNTIFS($B$63:$B$125,"=2",($F$63:$F$125),"=2")</f>
        <v>0</v>
      </c>
      <c r="L64" s="28">
        <f>COUNTIFS($B$63:$B$125,"=2",($F$63:$F$125),"=1")</f>
        <v>0</v>
      </c>
      <c r="M64" s="28">
        <f>COUNTIFS($B$63:$B$125,"=2",($F$63:$F$125),"=0")</f>
        <v>0</v>
      </c>
      <c r="N64" s="28">
        <f>COUNTIFS($B$63:$B$125,"=2",($F$63:$F$125),"=7")</f>
        <v>0</v>
      </c>
      <c r="O64" s="28">
        <f>COUNTIFS($B$63:$B$125,"=2",($F$63:$F$125),"=8")</f>
        <v>0</v>
      </c>
      <c r="P64" s="41">
        <f>K64/(J64-O64)*100</f>
        <v>0</v>
      </c>
      <c r="Q64" s="16"/>
    </row>
    <row r="65" spans="1:20" s="7" customFormat="1" ht="48.6" customHeight="1" x14ac:dyDescent="0.3">
      <c r="A65" s="24" t="s">
        <v>342</v>
      </c>
      <c r="B65" s="25">
        <v>1</v>
      </c>
      <c r="C65" s="25" t="s">
        <v>664</v>
      </c>
      <c r="D65" s="25"/>
      <c r="E65" s="25" t="s">
        <v>466</v>
      </c>
      <c r="F65" s="1"/>
      <c r="G65" s="11"/>
      <c r="H65" s="11"/>
      <c r="I65" s="42" t="s">
        <v>288</v>
      </c>
      <c r="J65" s="25">
        <f>COUNTIF($B62:$B125,"=3")</f>
        <v>5</v>
      </c>
      <c r="K65" s="25">
        <f>COUNTIFS($B$63:$B$125,"=3",($F$63:$F$125),"=2")</f>
        <v>0</v>
      </c>
      <c r="L65" s="25">
        <f>COUNTIFS($B$63:$B$125,"=3",($F$63:$F$125),"=1")</f>
        <v>0</v>
      </c>
      <c r="M65" s="25">
        <f>COUNTIFS($B$63:$B$125,"=3",($F$63:$F$125),"=0")</f>
        <v>0</v>
      </c>
      <c r="N65" s="25">
        <f>COUNTIFS($B$63:$B$125,"=3",($F$63:$F$125),"=7")</f>
        <v>0</v>
      </c>
      <c r="O65" s="25">
        <f>COUNTIFS($B$63:$B$125,"=3",($F$63:$F$125),"=8")</f>
        <v>0</v>
      </c>
      <c r="P65" s="43">
        <f>K65/(J65-O65)*100</f>
        <v>0</v>
      </c>
      <c r="Q65" s="11"/>
      <c r="T65" s="3"/>
    </row>
    <row r="66" spans="1:20" ht="48.6" customHeight="1" x14ac:dyDescent="0.3">
      <c r="A66" s="24" t="s">
        <v>52</v>
      </c>
      <c r="B66" s="28">
        <v>2</v>
      </c>
      <c r="C66" s="28" t="s">
        <v>665</v>
      </c>
      <c r="D66" s="28"/>
      <c r="E66" s="28"/>
      <c r="F66" s="1"/>
      <c r="G66" s="16"/>
      <c r="H66" s="11"/>
      <c r="I66" s="44" t="s">
        <v>289</v>
      </c>
      <c r="J66" s="45">
        <f t="shared" ref="J66:O66" si="1">SUM(J63:J65)</f>
        <v>58</v>
      </c>
      <c r="K66" s="45">
        <f t="shared" si="1"/>
        <v>0</v>
      </c>
      <c r="L66" s="45">
        <f t="shared" si="1"/>
        <v>0</v>
      </c>
      <c r="M66" s="45">
        <f t="shared" si="1"/>
        <v>0</v>
      </c>
      <c r="N66" s="45">
        <f t="shared" si="1"/>
        <v>0</v>
      </c>
      <c r="O66" s="45">
        <f t="shared" si="1"/>
        <v>0</v>
      </c>
      <c r="P66" s="46">
        <f>K66/(J66-O66)*100</f>
        <v>0</v>
      </c>
      <c r="Q66" s="16"/>
    </row>
    <row r="67" spans="1:20" ht="48.6" customHeight="1" x14ac:dyDescent="0.3">
      <c r="A67" s="24" t="s">
        <v>53</v>
      </c>
      <c r="B67" s="28">
        <v>1</v>
      </c>
      <c r="C67" s="28" t="s">
        <v>253</v>
      </c>
      <c r="D67" s="28"/>
      <c r="E67" s="28" t="s">
        <v>532</v>
      </c>
      <c r="F67" s="1"/>
      <c r="G67" s="16"/>
      <c r="H67" s="11"/>
      <c r="I67" s="16"/>
      <c r="J67" s="16"/>
      <c r="K67" s="16"/>
      <c r="L67" s="16"/>
      <c r="M67" s="16"/>
      <c r="N67" s="16"/>
      <c r="O67" s="16"/>
      <c r="P67" s="16"/>
      <c r="Q67" s="16"/>
    </row>
    <row r="68" spans="1:20" s="7" customFormat="1" ht="48.6" customHeight="1" x14ac:dyDescent="0.3">
      <c r="A68" s="24" t="s">
        <v>343</v>
      </c>
      <c r="B68" s="25">
        <v>1</v>
      </c>
      <c r="C68" s="25" t="s">
        <v>767</v>
      </c>
      <c r="D68" s="47"/>
      <c r="E68" s="25" t="s">
        <v>480</v>
      </c>
      <c r="F68" s="1"/>
      <c r="G68" s="11"/>
      <c r="H68" s="11"/>
      <c r="I68" s="11"/>
      <c r="J68" s="11"/>
      <c r="K68" s="11"/>
      <c r="L68" s="11"/>
      <c r="M68" s="11"/>
      <c r="N68" s="11"/>
      <c r="O68" s="11"/>
      <c r="P68" s="11"/>
      <c r="Q68" s="11"/>
      <c r="T68" s="3"/>
    </row>
    <row r="69" spans="1:20" ht="31.2" x14ac:dyDescent="0.3">
      <c r="A69" s="21" t="s">
        <v>55</v>
      </c>
      <c r="B69" s="29"/>
      <c r="C69" s="26" t="s">
        <v>56</v>
      </c>
      <c r="D69" s="26"/>
      <c r="E69" s="26" t="s">
        <v>5</v>
      </c>
      <c r="F69" s="26" t="s">
        <v>302</v>
      </c>
      <c r="G69" s="26" t="s">
        <v>303</v>
      </c>
      <c r="H69" s="26" t="s">
        <v>304</v>
      </c>
      <c r="I69" s="16"/>
      <c r="J69" s="16"/>
      <c r="K69" s="16"/>
      <c r="L69" s="16"/>
      <c r="M69" s="16"/>
      <c r="N69" s="16"/>
      <c r="O69" s="16"/>
      <c r="P69" s="16"/>
      <c r="Q69" s="16"/>
    </row>
    <row r="70" spans="1:20" ht="52.8" customHeight="1" x14ac:dyDescent="0.3">
      <c r="A70" s="24" t="s">
        <v>57</v>
      </c>
      <c r="B70" s="25">
        <v>1</v>
      </c>
      <c r="C70" s="25" t="s">
        <v>666</v>
      </c>
      <c r="D70" s="25"/>
      <c r="E70" s="25" t="s">
        <v>594</v>
      </c>
      <c r="F70" s="1"/>
      <c r="G70" s="16"/>
      <c r="H70" s="11"/>
      <c r="I70" s="16"/>
      <c r="J70" s="16"/>
      <c r="K70" s="16"/>
      <c r="L70" s="16"/>
      <c r="M70" s="16"/>
      <c r="N70" s="16"/>
      <c r="O70" s="16"/>
      <c r="P70" s="16"/>
      <c r="Q70" s="16"/>
    </row>
    <row r="71" spans="1:20" ht="52.8" customHeight="1" x14ac:dyDescent="0.3">
      <c r="A71" s="24" t="s">
        <v>58</v>
      </c>
      <c r="B71" s="27">
        <v>1</v>
      </c>
      <c r="C71" s="27" t="s">
        <v>667</v>
      </c>
      <c r="D71" s="27"/>
      <c r="E71" s="28" t="s">
        <v>612</v>
      </c>
      <c r="F71" s="1"/>
      <c r="G71" s="16"/>
      <c r="H71" s="11"/>
      <c r="I71" s="16"/>
      <c r="J71" s="16"/>
      <c r="K71" s="16"/>
      <c r="L71" s="16"/>
      <c r="M71" s="16"/>
      <c r="N71" s="16"/>
      <c r="O71" s="16"/>
      <c r="P71" s="16"/>
      <c r="Q71" s="16"/>
    </row>
    <row r="72" spans="1:20" ht="31.2" customHeight="1" x14ac:dyDescent="0.3">
      <c r="A72" s="24" t="s">
        <v>423</v>
      </c>
      <c r="B72" s="28">
        <v>1</v>
      </c>
      <c r="C72" s="28" t="s">
        <v>668</v>
      </c>
      <c r="D72" s="28"/>
      <c r="E72" s="28" t="s">
        <v>467</v>
      </c>
      <c r="F72" s="1"/>
      <c r="G72" s="16"/>
      <c r="H72" s="11"/>
      <c r="I72" s="16"/>
      <c r="J72" s="16"/>
      <c r="K72" s="16"/>
      <c r="L72" s="16"/>
      <c r="M72" s="16"/>
      <c r="N72" s="16"/>
      <c r="O72" s="16"/>
      <c r="P72" s="16"/>
      <c r="Q72" s="16"/>
    </row>
    <row r="73" spans="1:20" ht="31.2" customHeight="1" x14ac:dyDescent="0.3">
      <c r="A73" s="24" t="s">
        <v>388</v>
      </c>
      <c r="B73" s="28">
        <v>1</v>
      </c>
      <c r="C73" s="28" t="s">
        <v>768</v>
      </c>
      <c r="D73" s="28"/>
      <c r="E73" s="28" t="s">
        <v>468</v>
      </c>
      <c r="F73" s="1"/>
      <c r="G73" s="16"/>
      <c r="H73" s="11"/>
      <c r="I73" s="16"/>
      <c r="J73" s="16"/>
      <c r="K73" s="16"/>
      <c r="L73" s="16"/>
      <c r="M73" s="16"/>
      <c r="N73" s="16"/>
      <c r="O73" s="16"/>
      <c r="P73" s="16"/>
      <c r="Q73" s="16"/>
    </row>
    <row r="74" spans="1:20" ht="46.2" customHeight="1" x14ac:dyDescent="0.3">
      <c r="A74" s="24" t="s">
        <v>59</v>
      </c>
      <c r="B74" s="28">
        <v>1</v>
      </c>
      <c r="C74" s="28" t="s">
        <v>769</v>
      </c>
      <c r="D74" s="28"/>
      <c r="E74" s="28" t="s">
        <v>468</v>
      </c>
      <c r="F74" s="1"/>
      <c r="G74" s="16"/>
      <c r="H74" s="11"/>
      <c r="I74" s="16"/>
      <c r="J74" s="16"/>
      <c r="K74" s="16"/>
      <c r="L74" s="16"/>
      <c r="M74" s="16"/>
      <c r="N74" s="16"/>
      <c r="O74" s="16"/>
      <c r="P74" s="16"/>
      <c r="Q74" s="16"/>
    </row>
    <row r="75" spans="1:20" ht="31.2" customHeight="1" x14ac:dyDescent="0.3">
      <c r="A75" s="24" t="s">
        <v>60</v>
      </c>
      <c r="B75" s="28">
        <v>2</v>
      </c>
      <c r="C75" s="28" t="s">
        <v>770</v>
      </c>
      <c r="D75" s="28"/>
      <c r="E75" s="28"/>
      <c r="F75" s="1"/>
      <c r="G75" s="16"/>
      <c r="H75" s="11"/>
      <c r="I75" s="16"/>
      <c r="J75" s="16"/>
      <c r="K75" s="16"/>
      <c r="L75" s="16"/>
      <c r="M75" s="16"/>
      <c r="N75" s="16"/>
      <c r="O75" s="16"/>
      <c r="P75" s="16"/>
      <c r="Q75" s="16"/>
    </row>
    <row r="76" spans="1:20" ht="31.2" customHeight="1" x14ac:dyDescent="0.3">
      <c r="A76" s="24" t="s">
        <v>61</v>
      </c>
      <c r="B76" s="28">
        <v>2</v>
      </c>
      <c r="C76" s="28" t="s">
        <v>771</v>
      </c>
      <c r="D76" s="28"/>
      <c r="E76" s="28"/>
      <c r="F76" s="1"/>
      <c r="G76" s="16"/>
      <c r="H76" s="11"/>
      <c r="I76" s="16"/>
      <c r="J76" s="16"/>
      <c r="K76" s="16"/>
      <c r="L76" s="16"/>
      <c r="M76" s="16"/>
      <c r="N76" s="16"/>
      <c r="O76" s="16"/>
      <c r="P76" s="16"/>
      <c r="Q76" s="16"/>
    </row>
    <row r="77" spans="1:20" ht="31.2" customHeight="1" x14ac:dyDescent="0.3">
      <c r="A77" s="24" t="s">
        <v>62</v>
      </c>
      <c r="B77" s="28">
        <v>3</v>
      </c>
      <c r="C77" s="28" t="s">
        <v>806</v>
      </c>
      <c r="D77" s="28"/>
      <c r="E77" s="28"/>
      <c r="F77" s="1"/>
      <c r="G77" s="16"/>
      <c r="H77" s="11"/>
      <c r="I77" s="16"/>
      <c r="J77" s="16"/>
      <c r="K77" s="16"/>
      <c r="L77" s="16"/>
      <c r="M77" s="16"/>
      <c r="N77" s="16"/>
      <c r="O77" s="16"/>
      <c r="P77" s="16"/>
      <c r="Q77" s="16"/>
    </row>
    <row r="78" spans="1:20" ht="78" customHeight="1" x14ac:dyDescent="0.3">
      <c r="A78" s="24" t="s">
        <v>63</v>
      </c>
      <c r="B78" s="28">
        <v>2</v>
      </c>
      <c r="C78" s="28" t="s">
        <v>833</v>
      </c>
      <c r="D78" s="28"/>
      <c r="E78" s="28"/>
      <c r="F78" s="1"/>
      <c r="G78" s="16"/>
      <c r="H78" s="11"/>
      <c r="I78" s="16"/>
      <c r="J78" s="16"/>
      <c r="K78" s="16"/>
      <c r="L78" s="16"/>
      <c r="M78" s="16"/>
      <c r="N78" s="16"/>
      <c r="O78" s="16"/>
      <c r="P78" s="16"/>
      <c r="Q78" s="16"/>
    </row>
    <row r="79" spans="1:20" ht="52.8" customHeight="1" x14ac:dyDescent="0.3">
      <c r="A79" s="24" t="s">
        <v>64</v>
      </c>
      <c r="B79" s="28">
        <v>2</v>
      </c>
      <c r="C79" s="28" t="s">
        <v>807</v>
      </c>
      <c r="D79" s="25"/>
      <c r="E79" s="28"/>
      <c r="F79" s="1"/>
      <c r="G79" s="16"/>
      <c r="H79" s="11"/>
      <c r="I79" s="16"/>
      <c r="J79" s="16"/>
      <c r="K79" s="16"/>
      <c r="L79" s="16"/>
      <c r="M79" s="16"/>
      <c r="N79" s="16"/>
      <c r="O79" s="16"/>
      <c r="P79" s="16"/>
      <c r="Q79" s="16"/>
    </row>
    <row r="80" spans="1:20" s="7" customFormat="1" ht="73.2" customHeight="1" x14ac:dyDescent="0.3">
      <c r="A80" s="24" t="s">
        <v>65</v>
      </c>
      <c r="B80" s="25">
        <v>1</v>
      </c>
      <c r="C80" s="25" t="s">
        <v>404</v>
      </c>
      <c r="D80" s="25"/>
      <c r="E80" s="25" t="s">
        <v>468</v>
      </c>
      <c r="F80" s="1"/>
      <c r="G80" s="11"/>
      <c r="H80" s="11"/>
      <c r="I80" s="11"/>
      <c r="J80" s="11"/>
      <c r="K80" s="11"/>
      <c r="L80" s="11"/>
      <c r="M80" s="11"/>
      <c r="N80" s="11"/>
      <c r="O80" s="11"/>
      <c r="P80" s="11"/>
      <c r="Q80" s="11"/>
    </row>
    <row r="81" spans="1:17" ht="52.8" customHeight="1" x14ac:dyDescent="0.3">
      <c r="A81" s="24" t="s">
        <v>66</v>
      </c>
      <c r="B81" s="28">
        <v>2</v>
      </c>
      <c r="C81" s="28" t="s">
        <v>808</v>
      </c>
      <c r="D81" s="28" t="s">
        <v>809</v>
      </c>
      <c r="E81" s="28"/>
      <c r="F81" s="1"/>
      <c r="G81" s="16"/>
      <c r="H81" s="11"/>
      <c r="I81" s="16"/>
      <c r="J81" s="16"/>
      <c r="K81" s="16"/>
      <c r="L81" s="16"/>
      <c r="M81" s="16"/>
      <c r="N81" s="16"/>
      <c r="O81" s="16"/>
      <c r="P81" s="16"/>
      <c r="Q81" s="16"/>
    </row>
    <row r="82" spans="1:17" ht="52.8" customHeight="1" x14ac:dyDescent="0.3">
      <c r="A82" s="24" t="s">
        <v>67</v>
      </c>
      <c r="B82" s="28">
        <v>1</v>
      </c>
      <c r="C82" s="28" t="s">
        <v>669</v>
      </c>
      <c r="D82" s="28"/>
      <c r="E82" s="28" t="s">
        <v>595</v>
      </c>
      <c r="F82" s="1"/>
      <c r="G82" s="16"/>
      <c r="H82" s="11"/>
      <c r="I82" s="16"/>
      <c r="J82" s="16"/>
      <c r="K82" s="16"/>
      <c r="L82" s="16"/>
      <c r="M82" s="16"/>
      <c r="N82" s="16"/>
      <c r="O82" s="16"/>
      <c r="P82" s="16"/>
      <c r="Q82" s="16"/>
    </row>
    <row r="83" spans="1:17" ht="52.8" customHeight="1" x14ac:dyDescent="0.3">
      <c r="A83" s="24" t="s">
        <v>68</v>
      </c>
      <c r="B83" s="28">
        <v>2</v>
      </c>
      <c r="C83" s="28" t="s">
        <v>772</v>
      </c>
      <c r="D83" s="28"/>
      <c r="E83" s="28"/>
      <c r="F83" s="1"/>
      <c r="G83" s="16"/>
      <c r="H83" s="11"/>
      <c r="I83" s="16"/>
      <c r="J83" s="16"/>
      <c r="K83" s="16"/>
      <c r="L83" s="16"/>
      <c r="M83" s="16"/>
      <c r="N83" s="16"/>
      <c r="O83" s="16"/>
      <c r="P83" s="16"/>
      <c r="Q83" s="16"/>
    </row>
    <row r="84" spans="1:17" ht="52.8" customHeight="1" x14ac:dyDescent="0.3">
      <c r="A84" s="24" t="s">
        <v>69</v>
      </c>
      <c r="B84" s="28">
        <v>1</v>
      </c>
      <c r="C84" s="28" t="s">
        <v>670</v>
      </c>
      <c r="D84" s="28"/>
      <c r="E84" s="28" t="s">
        <v>510</v>
      </c>
      <c r="F84" s="1"/>
      <c r="G84" s="16"/>
      <c r="H84" s="11"/>
      <c r="I84" s="16"/>
      <c r="J84" s="16"/>
      <c r="K84" s="16"/>
      <c r="L84" s="16"/>
      <c r="M84" s="16"/>
      <c r="N84" s="16"/>
      <c r="O84" s="16"/>
      <c r="P84" s="16"/>
      <c r="Q84" s="16"/>
    </row>
    <row r="85" spans="1:17" ht="46.8" x14ac:dyDescent="0.3">
      <c r="A85" s="24" t="s">
        <v>344</v>
      </c>
      <c r="B85" s="28">
        <v>1</v>
      </c>
      <c r="C85" s="28" t="s">
        <v>671</v>
      </c>
      <c r="D85" s="28" t="s">
        <v>446</v>
      </c>
      <c r="E85" s="28" t="s">
        <v>575</v>
      </c>
      <c r="F85" s="1"/>
      <c r="G85" s="16"/>
      <c r="H85" s="11"/>
      <c r="I85" s="16"/>
      <c r="J85" s="16"/>
      <c r="K85" s="16"/>
      <c r="L85" s="16"/>
      <c r="M85" s="16"/>
      <c r="N85" s="16"/>
      <c r="O85" s="16"/>
      <c r="P85" s="16"/>
      <c r="Q85" s="16"/>
    </row>
    <row r="86" spans="1:17" ht="46.8" x14ac:dyDescent="0.3">
      <c r="A86" s="24" t="s">
        <v>345</v>
      </c>
      <c r="B86" s="28">
        <v>1</v>
      </c>
      <c r="C86" s="28" t="s">
        <v>672</v>
      </c>
      <c r="D86" s="28"/>
      <c r="E86" s="28" t="s">
        <v>611</v>
      </c>
      <c r="F86" s="1"/>
      <c r="G86" s="16"/>
      <c r="H86" s="11"/>
      <c r="I86" s="16"/>
      <c r="J86" s="16"/>
      <c r="K86" s="16"/>
      <c r="L86" s="16"/>
      <c r="M86" s="16"/>
      <c r="N86" s="16"/>
      <c r="O86" s="16"/>
      <c r="P86" s="16"/>
      <c r="Q86" s="16"/>
    </row>
    <row r="87" spans="1:17" ht="61.8" customHeight="1" x14ac:dyDescent="0.3">
      <c r="A87" s="24" t="s">
        <v>346</v>
      </c>
      <c r="B87" s="28">
        <v>2</v>
      </c>
      <c r="C87" s="28" t="s">
        <v>673</v>
      </c>
      <c r="D87" s="28"/>
      <c r="E87" s="28" t="s">
        <v>473</v>
      </c>
      <c r="F87" s="1"/>
      <c r="G87" s="16"/>
      <c r="H87" s="11"/>
      <c r="I87" s="16"/>
      <c r="J87" s="16"/>
      <c r="K87" s="16"/>
      <c r="L87" s="16"/>
      <c r="M87" s="16"/>
      <c r="N87" s="16"/>
      <c r="O87" s="16"/>
      <c r="P87" s="16"/>
      <c r="Q87" s="16"/>
    </row>
    <row r="88" spans="1:17" ht="31.2" x14ac:dyDescent="0.3">
      <c r="A88" s="24" t="s">
        <v>70</v>
      </c>
      <c r="B88" s="29"/>
      <c r="C88" s="26" t="s">
        <v>379</v>
      </c>
      <c r="D88" s="26"/>
      <c r="E88" s="26" t="s">
        <v>5</v>
      </c>
      <c r="F88" s="26" t="s">
        <v>302</v>
      </c>
      <c r="G88" s="26" t="s">
        <v>303</v>
      </c>
      <c r="H88" s="26" t="s">
        <v>304</v>
      </c>
      <c r="I88" s="16"/>
      <c r="J88" s="16"/>
      <c r="K88" s="16"/>
      <c r="L88" s="16"/>
      <c r="M88" s="16"/>
      <c r="N88" s="16"/>
      <c r="O88" s="16"/>
      <c r="P88" s="16"/>
      <c r="Q88" s="16"/>
    </row>
    <row r="89" spans="1:17" ht="31.2" x14ac:dyDescent="0.3">
      <c r="A89" s="24" t="s">
        <v>443</v>
      </c>
      <c r="B89" s="28">
        <v>1</v>
      </c>
      <c r="C89" s="28" t="s">
        <v>72</v>
      </c>
      <c r="D89" s="28"/>
      <c r="E89" s="28" t="s">
        <v>511</v>
      </c>
      <c r="F89" s="1"/>
      <c r="G89" s="16"/>
      <c r="H89" s="11"/>
      <c r="I89" s="16"/>
      <c r="J89" s="16"/>
      <c r="K89" s="16"/>
      <c r="L89" s="16"/>
      <c r="M89" s="16"/>
      <c r="N89" s="16"/>
      <c r="O89" s="16"/>
      <c r="P89" s="16"/>
      <c r="Q89" s="16"/>
    </row>
    <row r="90" spans="1:17" ht="65.400000000000006" customHeight="1" x14ac:dyDescent="0.3">
      <c r="A90" s="24" t="s">
        <v>71</v>
      </c>
      <c r="B90" s="28">
        <v>2</v>
      </c>
      <c r="C90" s="28" t="s">
        <v>405</v>
      </c>
      <c r="D90" s="28" t="s">
        <v>295</v>
      </c>
      <c r="E90" s="28" t="s">
        <v>576</v>
      </c>
      <c r="F90" s="1"/>
      <c r="G90" s="16"/>
      <c r="H90" s="11"/>
      <c r="I90" s="16"/>
      <c r="J90" s="16"/>
      <c r="K90" s="16"/>
      <c r="L90" s="16"/>
      <c r="M90" s="16"/>
      <c r="N90" s="16"/>
      <c r="O90" s="16"/>
      <c r="P90" s="16"/>
      <c r="Q90" s="16"/>
    </row>
    <row r="91" spans="1:17" ht="46.8" x14ac:dyDescent="0.3">
      <c r="A91" s="24" t="s">
        <v>73</v>
      </c>
      <c r="B91" s="28">
        <v>1</v>
      </c>
      <c r="C91" s="28" t="s">
        <v>74</v>
      </c>
      <c r="D91" s="28"/>
      <c r="E91" s="28" t="s">
        <v>534</v>
      </c>
      <c r="F91" s="1"/>
      <c r="G91" s="16"/>
      <c r="H91" s="11"/>
      <c r="I91" s="16"/>
      <c r="J91" s="16"/>
      <c r="K91" s="16"/>
      <c r="L91" s="16"/>
      <c r="M91" s="16"/>
      <c r="N91" s="16"/>
      <c r="O91" s="16"/>
      <c r="P91" s="16"/>
      <c r="Q91" s="16"/>
    </row>
    <row r="92" spans="1:17" s="7" customFormat="1" ht="46.8" x14ac:dyDescent="0.3">
      <c r="A92" s="24" t="s">
        <v>75</v>
      </c>
      <c r="B92" s="25">
        <v>2</v>
      </c>
      <c r="C92" s="25" t="s">
        <v>406</v>
      </c>
      <c r="D92" s="25"/>
      <c r="E92" s="25" t="s">
        <v>535</v>
      </c>
      <c r="F92" s="1"/>
      <c r="G92" s="11"/>
      <c r="H92" s="11"/>
      <c r="I92" s="11"/>
      <c r="J92" s="11"/>
      <c r="K92" s="11"/>
      <c r="L92" s="11"/>
      <c r="M92" s="11"/>
      <c r="N92" s="11"/>
      <c r="O92" s="11"/>
      <c r="P92" s="11"/>
      <c r="Q92" s="11"/>
    </row>
    <row r="93" spans="1:17" ht="39.6" customHeight="1" x14ac:dyDescent="0.3">
      <c r="A93" s="24" t="s">
        <v>76</v>
      </c>
      <c r="B93" s="28">
        <v>2</v>
      </c>
      <c r="C93" s="28" t="s">
        <v>674</v>
      </c>
      <c r="D93" s="28"/>
      <c r="E93" s="28"/>
      <c r="F93" s="1"/>
      <c r="G93" s="16"/>
      <c r="H93" s="11"/>
      <c r="I93" s="16"/>
      <c r="J93" s="16"/>
      <c r="K93" s="16"/>
      <c r="L93" s="16"/>
      <c r="M93" s="16"/>
      <c r="N93" s="16"/>
      <c r="O93" s="16"/>
      <c r="P93" s="16"/>
      <c r="Q93" s="16"/>
    </row>
    <row r="94" spans="1:17" ht="39.6" customHeight="1" x14ac:dyDescent="0.3">
      <c r="A94" s="24" t="s">
        <v>444</v>
      </c>
      <c r="B94" s="28">
        <v>1</v>
      </c>
      <c r="C94" s="28" t="s">
        <v>675</v>
      </c>
      <c r="D94" s="28" t="s">
        <v>411</v>
      </c>
      <c r="E94" s="28" t="s">
        <v>536</v>
      </c>
      <c r="F94" s="1"/>
      <c r="G94" s="16"/>
      <c r="H94" s="11"/>
      <c r="I94" s="16"/>
      <c r="J94" s="16"/>
      <c r="K94" s="16"/>
      <c r="L94" s="16"/>
      <c r="M94" s="16"/>
      <c r="N94" s="16"/>
      <c r="O94" s="16"/>
      <c r="P94" s="16"/>
      <c r="Q94" s="16"/>
    </row>
    <row r="95" spans="1:17" s="7" customFormat="1" ht="45.6" customHeight="1" x14ac:dyDescent="0.3">
      <c r="A95" s="21" t="s">
        <v>269</v>
      </c>
      <c r="B95" s="26"/>
      <c r="C95" s="26" t="s">
        <v>835</v>
      </c>
      <c r="D95" s="26"/>
      <c r="E95" s="26" t="s">
        <v>5</v>
      </c>
      <c r="F95" s="26" t="s">
        <v>836</v>
      </c>
      <c r="G95" s="26" t="s">
        <v>303</v>
      </c>
      <c r="H95" s="26" t="s">
        <v>304</v>
      </c>
      <c r="I95" s="11"/>
      <c r="J95" s="11"/>
      <c r="K95" s="11"/>
      <c r="L95" s="11"/>
      <c r="M95" s="11"/>
      <c r="N95" s="11"/>
      <c r="O95" s="11"/>
      <c r="P95" s="11"/>
      <c r="Q95" s="11"/>
    </row>
    <row r="96" spans="1:17" ht="31.2" x14ac:dyDescent="0.3">
      <c r="A96" s="24" t="s">
        <v>77</v>
      </c>
      <c r="B96" s="28">
        <v>1</v>
      </c>
      <c r="C96" s="28" t="s">
        <v>676</v>
      </c>
      <c r="D96" s="28"/>
      <c r="E96" s="28" t="s">
        <v>537</v>
      </c>
      <c r="F96" s="1"/>
      <c r="G96" s="16"/>
      <c r="H96" s="11"/>
      <c r="I96" s="16"/>
      <c r="J96" s="16"/>
      <c r="K96" s="16"/>
      <c r="L96" s="16"/>
      <c r="M96" s="16"/>
      <c r="N96" s="16"/>
      <c r="O96" s="16"/>
      <c r="P96" s="16"/>
      <c r="Q96" s="16"/>
    </row>
    <row r="97" spans="1:17" ht="31.2" x14ac:dyDescent="0.3">
      <c r="A97" s="24" t="s">
        <v>78</v>
      </c>
      <c r="B97" s="28">
        <v>1</v>
      </c>
      <c r="C97" s="28" t="s">
        <v>677</v>
      </c>
      <c r="D97" s="28"/>
      <c r="E97" s="28" t="s">
        <v>533</v>
      </c>
      <c r="F97" s="1"/>
      <c r="G97" s="16"/>
      <c r="H97" s="11"/>
      <c r="I97" s="16"/>
      <c r="J97" s="16"/>
      <c r="K97" s="16"/>
      <c r="L97" s="16"/>
      <c r="M97" s="16"/>
      <c r="N97" s="16"/>
      <c r="O97" s="16"/>
      <c r="P97" s="16"/>
      <c r="Q97" s="16"/>
    </row>
    <row r="98" spans="1:17" ht="44.4" customHeight="1" x14ac:dyDescent="0.3">
      <c r="A98" s="24" t="s">
        <v>79</v>
      </c>
      <c r="B98" s="28">
        <v>1</v>
      </c>
      <c r="C98" s="28" t="s">
        <v>678</v>
      </c>
      <c r="D98" s="28"/>
      <c r="E98" s="28" t="s">
        <v>538</v>
      </c>
      <c r="F98" s="1"/>
      <c r="G98" s="16"/>
      <c r="H98" s="11"/>
      <c r="I98" s="16"/>
      <c r="J98" s="16"/>
      <c r="K98" s="16"/>
      <c r="L98" s="16"/>
      <c r="M98" s="16"/>
      <c r="N98" s="16"/>
      <c r="O98" s="16"/>
      <c r="P98" s="16"/>
      <c r="Q98" s="16"/>
    </row>
    <row r="99" spans="1:17" ht="44.4" customHeight="1" x14ac:dyDescent="0.3">
      <c r="A99" s="24" t="s">
        <v>80</v>
      </c>
      <c r="B99" s="28">
        <v>1</v>
      </c>
      <c r="C99" s="28" t="s">
        <v>810</v>
      </c>
      <c r="D99" s="28"/>
      <c r="E99" s="28" t="s">
        <v>533</v>
      </c>
      <c r="F99" s="1"/>
      <c r="G99" s="16"/>
      <c r="H99" s="11"/>
      <c r="I99" s="16"/>
      <c r="J99" s="16"/>
      <c r="K99" s="16"/>
      <c r="L99" s="16"/>
      <c r="M99" s="16"/>
      <c r="N99" s="16"/>
      <c r="O99" s="16"/>
      <c r="P99" s="16"/>
      <c r="Q99" s="16"/>
    </row>
    <row r="100" spans="1:17" ht="49.8" customHeight="1" x14ac:dyDescent="0.3">
      <c r="A100" s="24" t="s">
        <v>81</v>
      </c>
      <c r="B100" s="25">
        <v>1</v>
      </c>
      <c r="C100" s="25" t="s">
        <v>811</v>
      </c>
      <c r="D100" s="25"/>
      <c r="E100" s="25" t="s">
        <v>470</v>
      </c>
      <c r="F100" s="1"/>
      <c r="G100" s="16"/>
      <c r="H100" s="11"/>
      <c r="I100" s="16"/>
      <c r="J100" s="16"/>
      <c r="K100" s="16"/>
      <c r="L100" s="16"/>
      <c r="M100" s="16"/>
      <c r="N100" s="16"/>
      <c r="O100" s="16"/>
      <c r="P100" s="16"/>
      <c r="Q100" s="16"/>
    </row>
    <row r="101" spans="1:17" ht="31.2" x14ac:dyDescent="0.3">
      <c r="A101" s="24" t="s">
        <v>82</v>
      </c>
      <c r="B101" s="28">
        <v>1</v>
      </c>
      <c r="C101" s="28" t="s">
        <v>679</v>
      </c>
      <c r="D101" s="28"/>
      <c r="E101" s="28" t="s">
        <v>533</v>
      </c>
      <c r="F101" s="1"/>
      <c r="G101" s="16"/>
      <c r="H101" s="11"/>
      <c r="I101" s="16"/>
      <c r="J101" s="16"/>
      <c r="K101" s="16"/>
      <c r="L101" s="16"/>
      <c r="M101" s="16"/>
      <c r="N101" s="16"/>
      <c r="O101" s="16"/>
      <c r="P101" s="16"/>
      <c r="Q101" s="16"/>
    </row>
    <row r="102" spans="1:17" ht="31.2" x14ac:dyDescent="0.3">
      <c r="A102" s="24" t="s">
        <v>84</v>
      </c>
      <c r="B102" s="28">
        <v>1</v>
      </c>
      <c r="C102" s="28" t="s">
        <v>680</v>
      </c>
      <c r="D102" s="28"/>
      <c r="E102" s="28" t="s">
        <v>533</v>
      </c>
      <c r="F102" s="1"/>
      <c r="G102" s="16"/>
      <c r="H102" s="11"/>
      <c r="I102" s="16"/>
      <c r="J102" s="16"/>
      <c r="K102" s="16"/>
      <c r="L102" s="16"/>
      <c r="M102" s="16"/>
      <c r="N102" s="16"/>
      <c r="O102" s="16"/>
      <c r="P102" s="16"/>
      <c r="Q102" s="16"/>
    </row>
    <row r="103" spans="1:17" ht="74.400000000000006" customHeight="1" x14ac:dyDescent="0.3">
      <c r="A103" s="24" t="s">
        <v>85</v>
      </c>
      <c r="B103" s="28">
        <v>1</v>
      </c>
      <c r="C103" s="28" t="s">
        <v>636</v>
      </c>
      <c r="D103" s="28"/>
      <c r="E103" s="28" t="s">
        <v>533</v>
      </c>
      <c r="F103" s="1"/>
      <c r="G103" s="16"/>
      <c r="H103" s="11"/>
      <c r="I103" s="16"/>
      <c r="J103" s="16"/>
      <c r="K103" s="16"/>
      <c r="L103" s="16"/>
      <c r="M103" s="16"/>
      <c r="N103" s="16"/>
      <c r="O103" s="16"/>
      <c r="P103" s="16"/>
      <c r="Q103" s="16"/>
    </row>
    <row r="104" spans="1:17" ht="46.8" x14ac:dyDescent="0.3">
      <c r="A104" s="24" t="s">
        <v>86</v>
      </c>
      <c r="B104" s="28">
        <v>1</v>
      </c>
      <c r="C104" s="28" t="s">
        <v>681</v>
      </c>
      <c r="D104" s="28"/>
      <c r="E104" s="27" t="s">
        <v>474</v>
      </c>
      <c r="F104" s="1"/>
      <c r="G104" s="16"/>
      <c r="H104" s="11"/>
      <c r="I104" s="16"/>
      <c r="J104" s="16"/>
      <c r="K104" s="16"/>
      <c r="L104" s="16"/>
      <c r="M104" s="16"/>
      <c r="N104" s="16"/>
      <c r="O104" s="16"/>
      <c r="P104" s="16"/>
      <c r="Q104" s="16"/>
    </row>
    <row r="105" spans="1:17" ht="65.400000000000006" customHeight="1" x14ac:dyDescent="0.3">
      <c r="A105" s="24" t="s">
        <v>87</v>
      </c>
      <c r="B105" s="25">
        <v>1</v>
      </c>
      <c r="C105" s="25" t="s">
        <v>812</v>
      </c>
      <c r="D105" s="28" t="s">
        <v>412</v>
      </c>
      <c r="E105" s="28" t="s">
        <v>533</v>
      </c>
      <c r="F105" s="1"/>
      <c r="G105" s="16"/>
      <c r="H105" s="11"/>
      <c r="I105" s="16"/>
      <c r="J105" s="16"/>
      <c r="K105" s="16"/>
      <c r="L105" s="16"/>
      <c r="M105" s="16"/>
      <c r="N105" s="16"/>
      <c r="O105" s="16"/>
      <c r="P105" s="16"/>
      <c r="Q105" s="16"/>
    </row>
    <row r="106" spans="1:17" ht="62.4" x14ac:dyDescent="0.3">
      <c r="A106" s="24" t="s">
        <v>88</v>
      </c>
      <c r="B106" s="28">
        <v>1</v>
      </c>
      <c r="C106" s="28" t="s">
        <v>682</v>
      </c>
      <c r="D106" s="28" t="s">
        <v>254</v>
      </c>
      <c r="E106" s="28" t="s">
        <v>486</v>
      </c>
      <c r="F106" s="1"/>
      <c r="G106" s="16"/>
      <c r="H106" s="11"/>
      <c r="I106" s="16"/>
      <c r="J106" s="16"/>
      <c r="K106" s="16"/>
      <c r="L106" s="16"/>
      <c r="M106" s="16"/>
      <c r="N106" s="16"/>
      <c r="O106" s="16"/>
      <c r="P106" s="16"/>
      <c r="Q106" s="16"/>
    </row>
    <row r="107" spans="1:17" ht="30" customHeight="1" x14ac:dyDescent="0.3">
      <c r="A107" s="24" t="s">
        <v>347</v>
      </c>
      <c r="B107" s="28">
        <v>1</v>
      </c>
      <c r="C107" s="28" t="s">
        <v>683</v>
      </c>
      <c r="D107" s="28"/>
      <c r="E107" s="28" t="s">
        <v>619</v>
      </c>
      <c r="F107" s="1"/>
      <c r="G107" s="16"/>
      <c r="H107" s="11"/>
      <c r="I107" s="16"/>
      <c r="J107" s="16"/>
      <c r="K107" s="16"/>
      <c r="L107" s="16"/>
      <c r="M107" s="16"/>
      <c r="N107" s="16"/>
      <c r="O107" s="16"/>
      <c r="P107" s="16"/>
      <c r="Q107" s="16"/>
    </row>
    <row r="108" spans="1:17" ht="46.8" x14ac:dyDescent="0.3">
      <c r="A108" s="24" t="s">
        <v>348</v>
      </c>
      <c r="B108" s="31">
        <v>1</v>
      </c>
      <c r="C108" s="28" t="s">
        <v>255</v>
      </c>
      <c r="D108" s="28"/>
      <c r="E108" s="28" t="s">
        <v>620</v>
      </c>
      <c r="F108" s="1"/>
      <c r="G108" s="16"/>
      <c r="H108" s="11"/>
      <c r="I108" s="16"/>
      <c r="J108" s="16"/>
      <c r="K108" s="16"/>
      <c r="L108" s="16"/>
      <c r="M108" s="16"/>
      <c r="N108" s="16"/>
      <c r="O108" s="16"/>
      <c r="P108" s="16"/>
      <c r="Q108" s="16"/>
    </row>
    <row r="109" spans="1:17" ht="66" customHeight="1" x14ac:dyDescent="0.3">
      <c r="A109" s="24" t="s">
        <v>349</v>
      </c>
      <c r="B109" s="28">
        <v>3</v>
      </c>
      <c r="C109" s="28" t="s">
        <v>294</v>
      </c>
      <c r="D109" s="28"/>
      <c r="E109" s="28" t="s">
        <v>533</v>
      </c>
      <c r="F109" s="1"/>
      <c r="G109" s="16"/>
      <c r="H109" s="11"/>
      <c r="I109" s="16"/>
      <c r="J109" s="16"/>
      <c r="K109" s="16"/>
      <c r="L109" s="16"/>
      <c r="M109" s="16"/>
      <c r="N109" s="16"/>
      <c r="O109" s="16"/>
      <c r="P109" s="16"/>
      <c r="Q109" s="16"/>
    </row>
    <row r="110" spans="1:17" ht="49.8" customHeight="1" x14ac:dyDescent="0.3">
      <c r="A110" s="24" t="s">
        <v>350</v>
      </c>
      <c r="B110" s="28">
        <v>1</v>
      </c>
      <c r="C110" s="28" t="s">
        <v>256</v>
      </c>
      <c r="D110" s="28"/>
      <c r="E110" s="28" t="s">
        <v>475</v>
      </c>
      <c r="F110" s="1"/>
      <c r="G110" s="16"/>
      <c r="H110" s="11"/>
      <c r="I110" s="16"/>
      <c r="J110" s="16"/>
      <c r="K110" s="16"/>
      <c r="L110" s="16"/>
      <c r="M110" s="16"/>
      <c r="N110" s="16"/>
      <c r="O110" s="16"/>
      <c r="P110" s="16"/>
      <c r="Q110" s="16"/>
    </row>
    <row r="111" spans="1:17" ht="46.8" x14ac:dyDescent="0.3">
      <c r="A111" s="24" t="s">
        <v>389</v>
      </c>
      <c r="B111" s="28">
        <v>1</v>
      </c>
      <c r="C111" s="28" t="s">
        <v>259</v>
      </c>
      <c r="D111" s="28" t="s">
        <v>258</v>
      </c>
      <c r="E111" s="28" t="s">
        <v>577</v>
      </c>
      <c r="F111" s="1"/>
      <c r="G111" s="16"/>
      <c r="H111" s="11"/>
      <c r="I111" s="16"/>
      <c r="J111" s="16"/>
      <c r="K111" s="16"/>
      <c r="L111" s="16"/>
      <c r="M111" s="16"/>
      <c r="N111" s="16"/>
      <c r="O111" s="16"/>
      <c r="P111" s="16"/>
      <c r="Q111" s="16"/>
    </row>
    <row r="112" spans="1:17" ht="31.2" x14ac:dyDescent="0.3">
      <c r="A112" s="24" t="s">
        <v>390</v>
      </c>
      <c r="B112" s="28">
        <v>2</v>
      </c>
      <c r="C112" s="28" t="s">
        <v>789</v>
      </c>
      <c r="D112" s="28" t="s">
        <v>413</v>
      </c>
      <c r="E112" s="28"/>
      <c r="F112" s="1"/>
      <c r="G112" s="16"/>
      <c r="H112" s="11"/>
      <c r="I112" s="16"/>
      <c r="J112" s="16"/>
      <c r="K112" s="16"/>
      <c r="L112" s="16"/>
      <c r="M112" s="16"/>
      <c r="N112" s="16"/>
      <c r="O112" s="16"/>
      <c r="P112" s="16"/>
      <c r="Q112" s="16"/>
    </row>
    <row r="113" spans="1:17" ht="46.2" customHeight="1" x14ac:dyDescent="0.3">
      <c r="A113" s="24" t="s">
        <v>391</v>
      </c>
      <c r="B113" s="28">
        <v>3</v>
      </c>
      <c r="C113" s="28" t="s">
        <v>684</v>
      </c>
      <c r="D113" s="28"/>
      <c r="E113" s="28"/>
      <c r="F113" s="1"/>
      <c r="G113" s="16"/>
      <c r="H113" s="11"/>
      <c r="I113" s="16"/>
      <c r="J113" s="16"/>
      <c r="K113" s="16"/>
      <c r="L113" s="16"/>
      <c r="M113" s="16"/>
      <c r="N113" s="16"/>
      <c r="O113" s="16"/>
      <c r="P113" s="16"/>
      <c r="Q113" s="16"/>
    </row>
    <row r="114" spans="1:17" ht="31.2" x14ac:dyDescent="0.3">
      <c r="A114" s="21" t="s">
        <v>392</v>
      </c>
      <c r="B114" s="29"/>
      <c r="C114" s="26" t="s">
        <v>94</v>
      </c>
      <c r="D114" s="26"/>
      <c r="E114" s="26" t="s">
        <v>5</v>
      </c>
      <c r="F114" s="26" t="s">
        <v>302</v>
      </c>
      <c r="G114" s="26" t="s">
        <v>303</v>
      </c>
      <c r="H114" s="26" t="s">
        <v>304</v>
      </c>
      <c r="I114" s="16"/>
      <c r="J114" s="16"/>
      <c r="K114" s="16"/>
      <c r="L114" s="16"/>
      <c r="M114" s="16"/>
      <c r="N114" s="16"/>
      <c r="O114" s="16"/>
      <c r="P114" s="16"/>
      <c r="Q114" s="16"/>
    </row>
    <row r="115" spans="1:17" ht="63" customHeight="1" x14ac:dyDescent="0.3">
      <c r="A115" s="24" t="s">
        <v>89</v>
      </c>
      <c r="B115" s="28">
        <v>1</v>
      </c>
      <c r="C115" s="28" t="s">
        <v>813</v>
      </c>
      <c r="D115" s="28"/>
      <c r="E115" s="28" t="s">
        <v>533</v>
      </c>
      <c r="F115" s="1"/>
      <c r="G115" s="16"/>
      <c r="H115" s="11"/>
      <c r="I115" s="16"/>
      <c r="J115" s="16"/>
      <c r="K115" s="16"/>
      <c r="L115" s="16"/>
      <c r="M115" s="16"/>
      <c r="N115" s="16"/>
      <c r="O115" s="16"/>
      <c r="P115" s="16"/>
      <c r="Q115" s="16"/>
    </row>
    <row r="116" spans="1:17" ht="62.4" x14ac:dyDescent="0.3">
      <c r="A116" s="24" t="s">
        <v>90</v>
      </c>
      <c r="B116" s="28">
        <v>2</v>
      </c>
      <c r="C116" s="28" t="s">
        <v>685</v>
      </c>
      <c r="D116" s="28"/>
      <c r="E116" s="28" t="s">
        <v>578</v>
      </c>
      <c r="F116" s="1"/>
      <c r="G116" s="16"/>
      <c r="H116" s="11"/>
      <c r="I116" s="16"/>
      <c r="J116" s="16"/>
      <c r="K116" s="16"/>
      <c r="L116" s="16"/>
      <c r="M116" s="16"/>
      <c r="N116" s="16"/>
      <c r="O116" s="16"/>
      <c r="P116" s="16"/>
      <c r="Q116" s="16"/>
    </row>
    <row r="117" spans="1:17" ht="46.2" customHeight="1" x14ac:dyDescent="0.3">
      <c r="A117" s="24" t="s">
        <v>91</v>
      </c>
      <c r="B117" s="28">
        <v>2</v>
      </c>
      <c r="C117" s="28" t="s">
        <v>773</v>
      </c>
      <c r="D117" s="28"/>
      <c r="E117" s="28"/>
      <c r="F117" s="1"/>
      <c r="G117" s="16"/>
      <c r="H117" s="11"/>
      <c r="I117" s="16"/>
      <c r="J117" s="16"/>
      <c r="K117" s="16"/>
      <c r="L117" s="16"/>
      <c r="M117" s="16"/>
      <c r="N117" s="16"/>
      <c r="O117" s="16"/>
      <c r="P117" s="16"/>
      <c r="Q117" s="16"/>
    </row>
    <row r="118" spans="1:17" ht="46.2" customHeight="1" x14ac:dyDescent="0.3">
      <c r="A118" s="24" t="s">
        <v>92</v>
      </c>
      <c r="B118" s="28">
        <v>2</v>
      </c>
      <c r="C118" s="28" t="s">
        <v>686</v>
      </c>
      <c r="D118" s="28"/>
      <c r="E118" s="28"/>
      <c r="F118" s="1"/>
      <c r="G118" s="16"/>
      <c r="H118" s="11"/>
      <c r="I118" s="16"/>
      <c r="J118" s="16"/>
      <c r="K118" s="16"/>
      <c r="L118" s="16"/>
      <c r="M118" s="16"/>
      <c r="N118" s="16"/>
      <c r="O118" s="16"/>
      <c r="P118" s="16"/>
      <c r="Q118" s="16"/>
    </row>
    <row r="119" spans="1:17" ht="31.2" x14ac:dyDescent="0.3">
      <c r="A119" s="21" t="s">
        <v>93</v>
      </c>
      <c r="B119" s="29"/>
      <c r="C119" s="26" t="s">
        <v>99</v>
      </c>
      <c r="D119" s="26"/>
      <c r="E119" s="26" t="s">
        <v>5</v>
      </c>
      <c r="F119" s="26" t="s">
        <v>302</v>
      </c>
      <c r="G119" s="26" t="s">
        <v>303</v>
      </c>
      <c r="H119" s="26" t="s">
        <v>304</v>
      </c>
      <c r="I119" s="16"/>
      <c r="J119" s="16"/>
      <c r="K119" s="16"/>
      <c r="L119" s="16"/>
      <c r="M119" s="16"/>
      <c r="N119" s="16"/>
      <c r="O119" s="16"/>
      <c r="P119" s="16"/>
      <c r="Q119" s="16"/>
    </row>
    <row r="120" spans="1:17" ht="39" customHeight="1" x14ac:dyDescent="0.3">
      <c r="A120" s="24" t="s">
        <v>95</v>
      </c>
      <c r="B120" s="28">
        <v>2</v>
      </c>
      <c r="C120" s="28" t="s">
        <v>687</v>
      </c>
      <c r="D120" s="28"/>
      <c r="E120" s="28"/>
      <c r="F120" s="1"/>
      <c r="G120" s="16"/>
      <c r="H120" s="11"/>
      <c r="I120" s="16"/>
      <c r="J120" s="16"/>
      <c r="K120" s="16"/>
      <c r="L120" s="16"/>
      <c r="M120" s="16"/>
      <c r="N120" s="16"/>
      <c r="O120" s="16"/>
      <c r="P120" s="16"/>
      <c r="Q120" s="16"/>
    </row>
    <row r="121" spans="1:17" ht="66.599999999999994" customHeight="1" x14ac:dyDescent="0.3">
      <c r="A121" s="24" t="s">
        <v>96</v>
      </c>
      <c r="B121" s="28">
        <v>1</v>
      </c>
      <c r="C121" s="28" t="s">
        <v>447</v>
      </c>
      <c r="D121" s="28" t="s">
        <v>452</v>
      </c>
      <c r="E121" s="28" t="s">
        <v>556</v>
      </c>
      <c r="F121" s="1"/>
      <c r="G121" s="16"/>
      <c r="H121" s="11"/>
      <c r="I121" s="16"/>
      <c r="J121" s="16"/>
      <c r="K121" s="16"/>
      <c r="L121" s="16"/>
      <c r="M121" s="16"/>
      <c r="N121" s="16"/>
      <c r="O121" s="16"/>
      <c r="P121" s="16"/>
      <c r="Q121" s="16"/>
    </row>
    <row r="122" spans="1:17" ht="39" customHeight="1" x14ac:dyDescent="0.3">
      <c r="A122" s="24" t="s">
        <v>97</v>
      </c>
      <c r="B122" s="28">
        <v>2</v>
      </c>
      <c r="C122" s="28" t="s">
        <v>296</v>
      </c>
      <c r="D122" s="28" t="s">
        <v>257</v>
      </c>
      <c r="E122" s="28"/>
      <c r="F122" s="1"/>
      <c r="G122" s="16"/>
      <c r="H122" s="11"/>
      <c r="I122" s="16"/>
      <c r="J122" s="16"/>
      <c r="K122" s="16"/>
      <c r="L122" s="16"/>
      <c r="M122" s="16"/>
      <c r="N122" s="16"/>
      <c r="O122" s="16"/>
      <c r="P122" s="16"/>
      <c r="Q122" s="16"/>
    </row>
    <row r="123" spans="1:17" ht="39" customHeight="1" x14ac:dyDescent="0.3">
      <c r="A123" s="24" t="s">
        <v>98</v>
      </c>
      <c r="B123" s="28">
        <v>2</v>
      </c>
      <c r="C123" s="28" t="s">
        <v>688</v>
      </c>
      <c r="D123" s="28"/>
      <c r="E123" s="28"/>
      <c r="F123" s="1"/>
      <c r="G123" s="16"/>
      <c r="H123" s="11"/>
      <c r="I123" s="16"/>
      <c r="J123" s="16"/>
      <c r="K123" s="16"/>
      <c r="L123" s="16"/>
      <c r="M123" s="16"/>
      <c r="N123" s="16"/>
      <c r="O123" s="16"/>
      <c r="P123" s="16"/>
      <c r="Q123" s="16"/>
    </row>
    <row r="124" spans="1:17" ht="39" customHeight="1" x14ac:dyDescent="0.3">
      <c r="A124" s="24" t="s">
        <v>393</v>
      </c>
      <c r="B124" s="28">
        <v>3</v>
      </c>
      <c r="C124" s="28" t="s">
        <v>689</v>
      </c>
      <c r="D124" s="28"/>
      <c r="E124" s="28"/>
      <c r="F124" s="1"/>
      <c r="G124" s="16"/>
      <c r="H124" s="11"/>
      <c r="I124" s="16"/>
      <c r="J124" s="16"/>
      <c r="K124" s="16"/>
      <c r="L124" s="16"/>
      <c r="M124" s="16"/>
      <c r="N124" s="16"/>
      <c r="O124" s="16"/>
      <c r="P124" s="16"/>
      <c r="Q124" s="16"/>
    </row>
    <row r="125" spans="1:17" ht="39" customHeight="1" x14ac:dyDescent="0.3">
      <c r="A125" s="24" t="s">
        <v>394</v>
      </c>
      <c r="B125" s="28">
        <v>3</v>
      </c>
      <c r="C125" s="28" t="s">
        <v>690</v>
      </c>
      <c r="D125" s="28"/>
      <c r="E125" s="28"/>
      <c r="F125" s="1"/>
      <c r="G125" s="16"/>
      <c r="H125" s="11"/>
      <c r="I125" s="16"/>
      <c r="J125" s="16"/>
      <c r="K125" s="16"/>
      <c r="L125" s="16"/>
      <c r="M125" s="16"/>
      <c r="N125" s="16"/>
      <c r="O125" s="16"/>
      <c r="P125" s="16"/>
      <c r="Q125" s="16"/>
    </row>
    <row r="126" spans="1:17" x14ac:dyDescent="0.3">
      <c r="A126" s="21" t="s">
        <v>100</v>
      </c>
      <c r="B126" s="30"/>
      <c r="C126" s="48" t="s">
        <v>101</v>
      </c>
      <c r="D126" s="49"/>
      <c r="E126" s="49"/>
      <c r="F126" s="49"/>
      <c r="G126" s="49"/>
      <c r="H126" s="50"/>
      <c r="I126" s="16"/>
      <c r="J126" s="16"/>
      <c r="K126" s="16"/>
      <c r="L126" s="16"/>
      <c r="M126" s="16"/>
      <c r="N126" s="16"/>
      <c r="O126" s="16"/>
      <c r="P126" s="16"/>
      <c r="Q126" s="16"/>
    </row>
    <row r="127" spans="1:17" ht="75" customHeight="1" x14ac:dyDescent="0.3">
      <c r="A127" s="21"/>
      <c r="B127" s="22"/>
      <c r="C127" s="37" t="s">
        <v>313</v>
      </c>
      <c r="D127" s="38"/>
      <c r="E127" s="13"/>
      <c r="F127" s="14"/>
      <c r="G127" s="14"/>
      <c r="H127" s="15"/>
      <c r="I127" s="16"/>
      <c r="J127" s="16"/>
      <c r="K127" s="16"/>
      <c r="L127" s="16"/>
      <c r="M127" s="16"/>
      <c r="N127" s="16"/>
      <c r="O127" s="16"/>
      <c r="P127" s="16"/>
      <c r="Q127" s="16"/>
    </row>
    <row r="128" spans="1:17" ht="75" customHeight="1" x14ac:dyDescent="0.3">
      <c r="A128" s="21"/>
      <c r="B128" s="22"/>
      <c r="C128" s="37" t="s">
        <v>314</v>
      </c>
      <c r="D128" s="38"/>
      <c r="E128" s="13"/>
      <c r="F128" s="14"/>
      <c r="G128" s="14"/>
      <c r="H128" s="15"/>
      <c r="I128" s="16"/>
      <c r="J128" s="16"/>
      <c r="K128" s="16"/>
      <c r="L128" s="16"/>
      <c r="M128" s="16"/>
      <c r="N128" s="16"/>
      <c r="O128" s="16"/>
      <c r="P128" s="16"/>
      <c r="Q128" s="16"/>
    </row>
    <row r="129" spans="1:17" ht="75" customHeight="1" x14ac:dyDescent="0.3">
      <c r="A129" s="21"/>
      <c r="B129" s="22"/>
      <c r="C129" s="37" t="s">
        <v>315</v>
      </c>
      <c r="D129" s="38"/>
      <c r="E129" s="13"/>
      <c r="F129" s="14"/>
      <c r="G129" s="14"/>
      <c r="H129" s="15"/>
      <c r="I129" s="16"/>
      <c r="J129" s="16"/>
      <c r="K129" s="16"/>
      <c r="L129" s="16"/>
      <c r="M129" s="16"/>
      <c r="N129" s="16"/>
      <c r="O129" s="16"/>
      <c r="P129" s="16"/>
      <c r="Q129" s="16"/>
    </row>
    <row r="130" spans="1:17" ht="75" customHeight="1" x14ac:dyDescent="0.3">
      <c r="A130" s="21"/>
      <c r="B130" s="22"/>
      <c r="C130" s="37" t="s">
        <v>316</v>
      </c>
      <c r="D130" s="38"/>
      <c r="E130" s="13"/>
      <c r="F130" s="14"/>
      <c r="G130" s="14"/>
      <c r="H130" s="15"/>
      <c r="I130" s="16"/>
      <c r="J130" s="16"/>
      <c r="K130" s="16"/>
      <c r="L130" s="16"/>
      <c r="M130" s="16"/>
      <c r="N130" s="16"/>
      <c r="O130" s="16"/>
      <c r="P130" s="16"/>
      <c r="Q130" s="16"/>
    </row>
    <row r="131" spans="1:17" ht="31.2" x14ac:dyDescent="0.3">
      <c r="A131" s="21" t="s">
        <v>102</v>
      </c>
      <c r="B131" s="29"/>
      <c r="C131" s="26" t="s">
        <v>103</v>
      </c>
      <c r="D131" s="23" t="s">
        <v>248</v>
      </c>
      <c r="E131" s="26" t="s">
        <v>5</v>
      </c>
      <c r="F131" s="26" t="s">
        <v>302</v>
      </c>
      <c r="G131" s="26" t="s">
        <v>303</v>
      </c>
      <c r="H131" s="26" t="s">
        <v>304</v>
      </c>
      <c r="I131" s="30" t="s">
        <v>279</v>
      </c>
      <c r="J131" s="30" t="s">
        <v>280</v>
      </c>
      <c r="K131" s="30" t="s">
        <v>281</v>
      </c>
      <c r="L131" s="30" t="s">
        <v>282</v>
      </c>
      <c r="M131" s="30" t="s">
        <v>283</v>
      </c>
      <c r="N131" s="30" t="s">
        <v>284</v>
      </c>
      <c r="O131" s="30" t="s">
        <v>290</v>
      </c>
      <c r="P131" s="30" t="s">
        <v>285</v>
      </c>
      <c r="Q131" s="16"/>
    </row>
    <row r="132" spans="1:17" ht="62.4" x14ac:dyDescent="0.3">
      <c r="A132" s="24" t="s">
        <v>104</v>
      </c>
      <c r="B132" s="27">
        <v>1</v>
      </c>
      <c r="C132" s="27" t="s">
        <v>637</v>
      </c>
      <c r="D132" s="27" t="s">
        <v>297</v>
      </c>
      <c r="E132" s="27" t="s">
        <v>539</v>
      </c>
      <c r="F132" s="1"/>
      <c r="G132" s="16"/>
      <c r="H132" s="11"/>
      <c r="I132" s="40" t="s">
        <v>286</v>
      </c>
      <c r="J132" s="28">
        <f>COUNTIF($B131:$B155,"=1")</f>
        <v>18</v>
      </c>
      <c r="K132" s="28">
        <f>COUNTIFS($B$131:$B$155,"=1",($F$131:$F$155),"=2")</f>
        <v>0</v>
      </c>
      <c r="L132" s="28">
        <f>COUNTIFS($B$131:$B$155,"=1",($F$131:$F$155),"=1")</f>
        <v>0</v>
      </c>
      <c r="M132" s="28">
        <f>COUNTIFS($B$131:$B$155,"=1",($F$131:$F$155),"=0")</f>
        <v>0</v>
      </c>
      <c r="N132" s="28">
        <f>COUNTIFS($B$131:$B$155,"=1",($F$131:$F$155),"=7")</f>
        <v>0</v>
      </c>
      <c r="O132" s="28">
        <f>COUNTIFS($B$131:$B$155,"=1",($F$131:$F$155),"=8")</f>
        <v>0</v>
      </c>
      <c r="P132" s="41">
        <f>K132/(J132-O132)*100</f>
        <v>0</v>
      </c>
      <c r="Q132" s="16"/>
    </row>
    <row r="133" spans="1:17" s="7" customFormat="1" ht="39" customHeight="1" x14ac:dyDescent="0.3">
      <c r="A133" s="24" t="s">
        <v>351</v>
      </c>
      <c r="B133" s="25">
        <v>2</v>
      </c>
      <c r="C133" s="25" t="s">
        <v>380</v>
      </c>
      <c r="D133" s="25"/>
      <c r="E133" s="25"/>
      <c r="F133" s="1"/>
      <c r="G133" s="11"/>
      <c r="H133" s="11"/>
      <c r="I133" s="42" t="s">
        <v>287</v>
      </c>
      <c r="J133" s="25">
        <f>COUNTIF($B131:$B155,"=2")</f>
        <v>3</v>
      </c>
      <c r="K133" s="25">
        <f>COUNTIFS($B$131:$B$155,"=2",($F$131:$F$155),"=2")</f>
        <v>0</v>
      </c>
      <c r="L133" s="25">
        <f>COUNTIFS($B$131:$B$155,"=2",($F$131:$F$155),"=1")</f>
        <v>0</v>
      </c>
      <c r="M133" s="25">
        <f>COUNTIFS($B$131:$B$155,"=2",($F$131:$F$155),"=0")</f>
        <v>0</v>
      </c>
      <c r="N133" s="25">
        <f>COUNTIFS($B$131:$B$155,"=2",($F$131:$F$155),"=7")</f>
        <v>0</v>
      </c>
      <c r="O133" s="25">
        <f>COUNTIFS($B$131:$B$155,"=2",($F$131:$F$155),"=8")</f>
        <v>0</v>
      </c>
      <c r="P133" s="43">
        <f>K133/(J133-O133)*100</f>
        <v>0</v>
      </c>
      <c r="Q133" s="11"/>
    </row>
    <row r="134" spans="1:17" ht="59.4" customHeight="1" x14ac:dyDescent="0.3">
      <c r="A134" s="24" t="s">
        <v>105</v>
      </c>
      <c r="B134" s="27">
        <v>1</v>
      </c>
      <c r="C134" s="28" t="s">
        <v>691</v>
      </c>
      <c r="D134" s="28" t="s">
        <v>260</v>
      </c>
      <c r="E134" s="28" t="s">
        <v>630</v>
      </c>
      <c r="F134" s="1"/>
      <c r="G134" s="16"/>
      <c r="H134" s="11"/>
      <c r="I134" s="40" t="s">
        <v>288</v>
      </c>
      <c r="J134" s="28">
        <f>COUNTIF($B131:$B155,"=3")</f>
        <v>0</v>
      </c>
      <c r="K134" s="28">
        <f>COUNTIFS($B$131:$B$155,"=3",($F$131:$F$155),"=2")</f>
        <v>0</v>
      </c>
      <c r="L134" s="28">
        <f>COUNTIFS($B$131:$B$155,"=3",($F$131:$F$155),"=1")</f>
        <v>0</v>
      </c>
      <c r="M134" s="28">
        <f>COUNTIFS($B$131:$B$155,"=3",($F$131:$F$155),"=0")</f>
        <v>0</v>
      </c>
      <c r="N134" s="28">
        <f>COUNTIFS($B$131:$B$155,"=3",($F$131:$F$155),"=7")</f>
        <v>0</v>
      </c>
      <c r="O134" s="28">
        <f>COUNTIFS($B$131:$B$155,"=3",($F$131:$F$155),"=8")</f>
        <v>0</v>
      </c>
      <c r="P134" s="43"/>
      <c r="Q134" s="16"/>
    </row>
    <row r="135" spans="1:17" ht="59.4" customHeight="1" x14ac:dyDescent="0.3">
      <c r="A135" s="24" t="s">
        <v>352</v>
      </c>
      <c r="B135" s="27">
        <v>2</v>
      </c>
      <c r="C135" s="28" t="s">
        <v>261</v>
      </c>
      <c r="D135" s="28"/>
      <c r="E135" s="28"/>
      <c r="F135" s="1"/>
      <c r="G135" s="16"/>
      <c r="H135" s="11"/>
      <c r="I135" s="44" t="s">
        <v>289</v>
      </c>
      <c r="J135" s="45">
        <f t="shared" ref="J135:O135" si="2">SUM(J132:J134)</f>
        <v>21</v>
      </c>
      <c r="K135" s="45">
        <f t="shared" si="2"/>
        <v>0</v>
      </c>
      <c r="L135" s="45">
        <f>SUM(L132:L134)</f>
        <v>0</v>
      </c>
      <c r="M135" s="45">
        <f t="shared" si="2"/>
        <v>0</v>
      </c>
      <c r="N135" s="45">
        <f t="shared" si="2"/>
        <v>0</v>
      </c>
      <c r="O135" s="45">
        <f t="shared" si="2"/>
        <v>0</v>
      </c>
      <c r="P135" s="46">
        <f t="shared" ref="P135" si="3">K135/(J135-O135)*100</f>
        <v>0</v>
      </c>
      <c r="Q135" s="16"/>
    </row>
    <row r="136" spans="1:17" ht="59.4" customHeight="1" x14ac:dyDescent="0.3">
      <c r="A136" s="24" t="s">
        <v>424</v>
      </c>
      <c r="B136" s="27">
        <v>1</v>
      </c>
      <c r="C136" s="27" t="s">
        <v>692</v>
      </c>
      <c r="D136" s="28"/>
      <c r="E136" s="27" t="s">
        <v>596</v>
      </c>
      <c r="F136" s="1"/>
      <c r="G136" s="16"/>
      <c r="H136" s="11"/>
      <c r="I136" s="16"/>
      <c r="J136" s="16"/>
      <c r="K136" s="16"/>
      <c r="L136" s="16"/>
      <c r="M136" s="16"/>
      <c r="N136" s="16"/>
      <c r="O136" s="16"/>
      <c r="P136" s="16"/>
      <c r="Q136" s="16"/>
    </row>
    <row r="137" spans="1:17" s="7" customFormat="1" ht="59.4" customHeight="1" x14ac:dyDescent="0.3">
      <c r="A137" s="24" t="s">
        <v>106</v>
      </c>
      <c r="B137" s="25">
        <v>1</v>
      </c>
      <c r="C137" s="25" t="s">
        <v>262</v>
      </c>
      <c r="D137" s="25"/>
      <c r="E137" s="25" t="s">
        <v>597</v>
      </c>
      <c r="F137" s="1"/>
      <c r="G137" s="11"/>
      <c r="H137" s="11"/>
      <c r="I137" s="11"/>
      <c r="J137" s="11"/>
      <c r="K137" s="11"/>
      <c r="L137" s="11"/>
      <c r="M137" s="11"/>
      <c r="N137" s="11"/>
      <c r="O137" s="11"/>
      <c r="P137" s="11"/>
      <c r="Q137" s="11"/>
    </row>
    <row r="138" spans="1:17" s="7" customFormat="1" ht="39" customHeight="1" x14ac:dyDescent="0.3">
      <c r="A138" s="24" t="s">
        <v>353</v>
      </c>
      <c r="B138" s="25">
        <v>1</v>
      </c>
      <c r="C138" s="25" t="s">
        <v>693</v>
      </c>
      <c r="D138" s="25"/>
      <c r="E138" s="25" t="s">
        <v>579</v>
      </c>
      <c r="F138" s="1"/>
      <c r="G138" s="11"/>
      <c r="H138" s="11"/>
      <c r="I138" s="11"/>
      <c r="J138" s="11"/>
      <c r="K138" s="11"/>
      <c r="L138" s="11"/>
      <c r="M138" s="11"/>
      <c r="N138" s="11"/>
      <c r="O138" s="11"/>
      <c r="P138" s="11"/>
      <c r="Q138" s="11"/>
    </row>
    <row r="139" spans="1:17" s="7" customFormat="1" ht="31.2" x14ac:dyDescent="0.3">
      <c r="A139" s="21" t="s">
        <v>107</v>
      </c>
      <c r="B139" s="29"/>
      <c r="C139" s="26" t="s">
        <v>108</v>
      </c>
      <c r="D139" s="26"/>
      <c r="E139" s="26" t="s">
        <v>5</v>
      </c>
      <c r="F139" s="26" t="s">
        <v>302</v>
      </c>
      <c r="G139" s="26" t="s">
        <v>303</v>
      </c>
      <c r="H139" s="26" t="s">
        <v>304</v>
      </c>
      <c r="I139" s="11"/>
      <c r="J139" s="11"/>
      <c r="K139" s="11"/>
      <c r="L139" s="11"/>
      <c r="M139" s="11"/>
      <c r="N139" s="11"/>
      <c r="O139" s="11"/>
      <c r="P139" s="11"/>
      <c r="Q139" s="11"/>
    </row>
    <row r="140" spans="1:17" ht="31.8" customHeight="1" x14ac:dyDescent="0.3">
      <c r="A140" s="24" t="s">
        <v>109</v>
      </c>
      <c r="B140" s="27">
        <v>1</v>
      </c>
      <c r="C140" s="27" t="s">
        <v>263</v>
      </c>
      <c r="D140" s="27"/>
      <c r="E140" s="27" t="s">
        <v>597</v>
      </c>
      <c r="F140" s="1"/>
      <c r="G140" s="16"/>
      <c r="H140" s="11"/>
      <c r="I140" s="16"/>
      <c r="J140" s="16"/>
      <c r="K140" s="16"/>
      <c r="L140" s="16"/>
      <c r="M140" s="16"/>
      <c r="N140" s="16"/>
      <c r="O140" s="16"/>
      <c r="P140" s="16"/>
      <c r="Q140" s="16"/>
    </row>
    <row r="141" spans="1:17" ht="31.2" x14ac:dyDescent="0.3">
      <c r="A141" s="21" t="s">
        <v>110</v>
      </c>
      <c r="B141" s="29"/>
      <c r="C141" s="26" t="s">
        <v>111</v>
      </c>
      <c r="D141" s="26"/>
      <c r="E141" s="26" t="s">
        <v>5</v>
      </c>
      <c r="F141" s="26" t="s">
        <v>302</v>
      </c>
      <c r="G141" s="26" t="s">
        <v>303</v>
      </c>
      <c r="H141" s="26" t="s">
        <v>304</v>
      </c>
      <c r="I141" s="16"/>
      <c r="J141" s="16"/>
      <c r="K141" s="16"/>
      <c r="L141" s="16"/>
      <c r="M141" s="16"/>
      <c r="N141" s="16"/>
      <c r="O141" s="16"/>
      <c r="P141" s="16"/>
      <c r="Q141" s="16"/>
    </row>
    <row r="142" spans="1:17" ht="47.4" customHeight="1" x14ac:dyDescent="0.3">
      <c r="A142" s="24" t="s">
        <v>112</v>
      </c>
      <c r="B142" s="25">
        <v>1</v>
      </c>
      <c r="C142" s="25" t="s">
        <v>694</v>
      </c>
      <c r="D142" s="25"/>
      <c r="E142" s="25" t="s">
        <v>613</v>
      </c>
      <c r="F142" s="1"/>
      <c r="G142" s="16"/>
      <c r="H142" s="11"/>
      <c r="I142" s="16"/>
      <c r="J142" s="16"/>
      <c r="K142" s="16"/>
      <c r="L142" s="16"/>
      <c r="M142" s="16"/>
      <c r="N142" s="16"/>
      <c r="O142" s="16"/>
      <c r="P142" s="16"/>
      <c r="Q142" s="16"/>
    </row>
    <row r="143" spans="1:17" s="7" customFormat="1" ht="47.4" customHeight="1" x14ac:dyDescent="0.3">
      <c r="A143" s="24" t="s">
        <v>113</v>
      </c>
      <c r="B143" s="25">
        <v>1</v>
      </c>
      <c r="C143" s="25" t="s">
        <v>407</v>
      </c>
      <c r="D143" s="25"/>
      <c r="E143" s="25" t="s">
        <v>614</v>
      </c>
      <c r="F143" s="1"/>
      <c r="G143" s="11"/>
      <c r="H143" s="11"/>
      <c r="I143" s="11"/>
      <c r="J143" s="11"/>
      <c r="K143" s="11"/>
      <c r="L143" s="11"/>
      <c r="M143" s="11"/>
      <c r="N143" s="11"/>
      <c r="O143" s="11"/>
      <c r="P143" s="11"/>
      <c r="Q143" s="11"/>
    </row>
    <row r="144" spans="1:17" ht="62.4" x14ac:dyDescent="0.3">
      <c r="A144" s="24" t="s">
        <v>354</v>
      </c>
      <c r="B144" s="25">
        <v>2</v>
      </c>
      <c r="C144" s="25" t="s">
        <v>695</v>
      </c>
      <c r="D144" s="28"/>
      <c r="E144" s="25" t="s">
        <v>621</v>
      </c>
      <c r="F144" s="2"/>
      <c r="G144" s="16"/>
      <c r="H144" s="11"/>
      <c r="I144" s="16"/>
      <c r="J144" s="16"/>
      <c r="K144" s="16"/>
      <c r="L144" s="16"/>
      <c r="M144" s="16"/>
      <c r="N144" s="16"/>
      <c r="O144" s="16"/>
      <c r="P144" s="16"/>
      <c r="Q144" s="16"/>
    </row>
    <row r="145" spans="1:17" ht="62.4" x14ac:dyDescent="0.3">
      <c r="A145" s="24" t="s">
        <v>355</v>
      </c>
      <c r="B145" s="27">
        <v>1</v>
      </c>
      <c r="C145" s="27" t="s">
        <v>696</v>
      </c>
      <c r="D145" s="28"/>
      <c r="E145" s="28" t="s">
        <v>622</v>
      </c>
      <c r="F145" s="1"/>
      <c r="G145" s="16"/>
      <c r="H145" s="11"/>
      <c r="I145" s="16"/>
      <c r="J145" s="16"/>
      <c r="K145" s="16"/>
      <c r="L145" s="16"/>
      <c r="M145" s="16"/>
      <c r="N145" s="16"/>
      <c r="O145" s="16"/>
      <c r="P145" s="16"/>
      <c r="Q145" s="16"/>
    </row>
    <row r="146" spans="1:17" ht="62.4" x14ac:dyDescent="0.3">
      <c r="A146" s="24" t="s">
        <v>356</v>
      </c>
      <c r="B146" s="27">
        <v>1</v>
      </c>
      <c r="C146" s="27" t="s">
        <v>264</v>
      </c>
      <c r="D146" s="27" t="s">
        <v>638</v>
      </c>
      <c r="E146" s="28" t="s">
        <v>521</v>
      </c>
      <c r="F146" s="1"/>
      <c r="G146" s="16"/>
      <c r="H146" s="11"/>
      <c r="I146" s="16"/>
      <c r="J146" s="16"/>
      <c r="K146" s="16"/>
      <c r="L146" s="16"/>
      <c r="M146" s="16"/>
      <c r="N146" s="16"/>
      <c r="O146" s="16"/>
      <c r="P146" s="16"/>
      <c r="Q146" s="16"/>
    </row>
    <row r="147" spans="1:17" ht="31.2" x14ac:dyDescent="0.3">
      <c r="A147" s="21" t="s">
        <v>114</v>
      </c>
      <c r="B147" s="29"/>
      <c r="C147" s="26" t="s">
        <v>115</v>
      </c>
      <c r="D147" s="29"/>
      <c r="E147" s="26" t="s">
        <v>5</v>
      </c>
      <c r="F147" s="26" t="s">
        <v>302</v>
      </c>
      <c r="G147" s="26" t="s">
        <v>303</v>
      </c>
      <c r="H147" s="26" t="s">
        <v>304</v>
      </c>
      <c r="I147" s="16"/>
      <c r="J147" s="16"/>
      <c r="K147" s="16"/>
      <c r="L147" s="16"/>
      <c r="M147" s="16"/>
      <c r="N147" s="16"/>
      <c r="O147" s="16"/>
      <c r="P147" s="16"/>
      <c r="Q147" s="16"/>
    </row>
    <row r="148" spans="1:17" ht="124.8" x14ac:dyDescent="0.3">
      <c r="A148" s="24" t="s">
        <v>116</v>
      </c>
      <c r="B148" s="27">
        <v>1</v>
      </c>
      <c r="C148" s="28" t="s">
        <v>814</v>
      </c>
      <c r="D148" s="28" t="s">
        <v>298</v>
      </c>
      <c r="E148" s="28" t="s">
        <v>597</v>
      </c>
      <c r="F148" s="1"/>
      <c r="G148" s="16"/>
      <c r="H148" s="11"/>
      <c r="I148" s="16"/>
      <c r="J148" s="16"/>
      <c r="K148" s="16"/>
      <c r="L148" s="16"/>
      <c r="M148" s="16"/>
      <c r="N148" s="16"/>
      <c r="O148" s="16"/>
      <c r="P148" s="16"/>
      <c r="Q148" s="16"/>
    </row>
    <row r="149" spans="1:17" ht="48.6" customHeight="1" x14ac:dyDescent="0.3">
      <c r="A149" s="24" t="s">
        <v>117</v>
      </c>
      <c r="B149" s="27">
        <v>1</v>
      </c>
      <c r="C149" s="28" t="s">
        <v>697</v>
      </c>
      <c r="D149" s="28"/>
      <c r="E149" s="28" t="s">
        <v>597</v>
      </c>
      <c r="F149" s="1"/>
      <c r="G149" s="16"/>
      <c r="H149" s="11"/>
      <c r="I149" s="16"/>
      <c r="J149" s="16"/>
      <c r="K149" s="16"/>
      <c r="L149" s="16"/>
      <c r="M149" s="16"/>
      <c r="N149" s="16"/>
      <c r="O149" s="16"/>
      <c r="P149" s="16"/>
      <c r="Q149" s="16"/>
    </row>
    <row r="150" spans="1:17" ht="48.6" customHeight="1" x14ac:dyDescent="0.3">
      <c r="A150" s="24" t="s">
        <v>118</v>
      </c>
      <c r="B150" s="27">
        <v>1</v>
      </c>
      <c r="C150" s="28" t="s">
        <v>783</v>
      </c>
      <c r="D150" s="28" t="s">
        <v>414</v>
      </c>
      <c r="E150" s="28" t="s">
        <v>597</v>
      </c>
      <c r="F150" s="1"/>
      <c r="G150" s="16"/>
      <c r="H150" s="11"/>
      <c r="I150" s="16"/>
      <c r="J150" s="16"/>
      <c r="K150" s="16"/>
      <c r="L150" s="16"/>
      <c r="M150" s="16"/>
      <c r="N150" s="16"/>
      <c r="O150" s="16"/>
      <c r="P150" s="16"/>
      <c r="Q150" s="16"/>
    </row>
    <row r="151" spans="1:17" ht="48.6" customHeight="1" x14ac:dyDescent="0.3">
      <c r="A151" s="24" t="s">
        <v>119</v>
      </c>
      <c r="B151" s="27">
        <v>1</v>
      </c>
      <c r="C151" s="27" t="s">
        <v>698</v>
      </c>
      <c r="D151" s="27"/>
      <c r="E151" s="27" t="s">
        <v>598</v>
      </c>
      <c r="F151" s="1"/>
      <c r="G151" s="16"/>
      <c r="H151" s="11"/>
      <c r="I151" s="16"/>
      <c r="J151" s="16"/>
      <c r="K151" s="16"/>
      <c r="L151" s="16"/>
      <c r="M151" s="16"/>
      <c r="N151" s="16"/>
      <c r="O151" s="16"/>
      <c r="P151" s="16"/>
      <c r="Q151" s="16"/>
    </row>
    <row r="152" spans="1:17" ht="48.6" customHeight="1" x14ac:dyDescent="0.3">
      <c r="A152" s="24" t="s">
        <v>121</v>
      </c>
      <c r="B152" s="27">
        <v>1</v>
      </c>
      <c r="C152" s="28" t="s">
        <v>774</v>
      </c>
      <c r="D152" s="28"/>
      <c r="E152" s="28" t="s">
        <v>599</v>
      </c>
      <c r="F152" s="1"/>
      <c r="G152" s="16"/>
      <c r="H152" s="11"/>
      <c r="I152" s="16"/>
      <c r="J152" s="16"/>
      <c r="K152" s="16"/>
      <c r="L152" s="16"/>
      <c r="M152" s="16"/>
      <c r="N152" s="16"/>
      <c r="O152" s="16"/>
      <c r="P152" s="16"/>
      <c r="Q152" s="16"/>
    </row>
    <row r="153" spans="1:17" ht="48.6" customHeight="1" x14ac:dyDescent="0.3">
      <c r="A153" s="24" t="s">
        <v>357</v>
      </c>
      <c r="B153" s="27">
        <v>1</v>
      </c>
      <c r="C153" s="28" t="s">
        <v>699</v>
      </c>
      <c r="D153" s="28"/>
      <c r="E153" s="28" t="s">
        <v>512</v>
      </c>
      <c r="F153" s="1"/>
      <c r="G153" s="16"/>
      <c r="H153" s="11"/>
      <c r="I153" s="16"/>
      <c r="J153" s="16"/>
      <c r="K153" s="16"/>
      <c r="L153" s="16"/>
      <c r="M153" s="16"/>
      <c r="N153" s="16"/>
      <c r="O153" s="16"/>
      <c r="P153" s="16"/>
      <c r="Q153" s="16"/>
    </row>
    <row r="154" spans="1:17" ht="64.8" customHeight="1" x14ac:dyDescent="0.3">
      <c r="A154" s="24" t="s">
        <v>358</v>
      </c>
      <c r="B154" s="27">
        <v>1</v>
      </c>
      <c r="C154" s="27" t="s">
        <v>700</v>
      </c>
      <c r="D154" s="27"/>
      <c r="E154" s="27" t="s">
        <v>120</v>
      </c>
      <c r="F154" s="1"/>
      <c r="G154" s="16"/>
      <c r="H154" s="11"/>
      <c r="I154" s="16"/>
      <c r="J154" s="16"/>
      <c r="K154" s="16"/>
      <c r="L154" s="16"/>
      <c r="M154" s="16"/>
      <c r="N154" s="16"/>
      <c r="O154" s="16"/>
      <c r="P154" s="16"/>
      <c r="Q154" s="16"/>
    </row>
    <row r="155" spans="1:17" ht="48.6" customHeight="1" x14ac:dyDescent="0.3">
      <c r="A155" s="24" t="s">
        <v>359</v>
      </c>
      <c r="B155" s="27">
        <v>1</v>
      </c>
      <c r="C155" s="27" t="s">
        <v>701</v>
      </c>
      <c r="D155" s="27"/>
      <c r="E155" s="27" t="s">
        <v>600</v>
      </c>
      <c r="F155" s="1"/>
      <c r="G155" s="16"/>
      <c r="H155" s="11"/>
      <c r="I155" s="16"/>
      <c r="J155" s="16"/>
      <c r="K155" s="16"/>
      <c r="L155" s="16"/>
      <c r="M155" s="16"/>
      <c r="N155" s="16"/>
      <c r="O155" s="16"/>
      <c r="P155" s="16"/>
      <c r="Q155" s="16"/>
    </row>
    <row r="156" spans="1:17" x14ac:dyDescent="0.3">
      <c r="A156" s="21" t="s">
        <v>122</v>
      </c>
      <c r="B156" s="30"/>
      <c r="C156" s="48" t="s">
        <v>321</v>
      </c>
      <c r="D156" s="49"/>
      <c r="E156" s="49"/>
      <c r="F156" s="49"/>
      <c r="G156" s="49"/>
      <c r="H156" s="50"/>
      <c r="I156" s="16"/>
      <c r="J156" s="16"/>
      <c r="K156" s="16"/>
      <c r="L156" s="16"/>
      <c r="M156" s="16"/>
      <c r="N156" s="16"/>
      <c r="O156" s="16"/>
      <c r="P156" s="16"/>
      <c r="Q156" s="16"/>
    </row>
    <row r="157" spans="1:17" ht="75" customHeight="1" x14ac:dyDescent="0.3">
      <c r="A157" s="21"/>
      <c r="B157" s="22"/>
      <c r="C157" s="37" t="s">
        <v>317</v>
      </c>
      <c r="D157" s="38"/>
      <c r="E157" s="13"/>
      <c r="F157" s="14"/>
      <c r="G157" s="14"/>
      <c r="H157" s="15"/>
      <c r="I157" s="16"/>
      <c r="J157" s="16"/>
      <c r="K157" s="16"/>
      <c r="L157" s="16"/>
      <c r="M157" s="16"/>
      <c r="N157" s="16"/>
      <c r="O157" s="16"/>
      <c r="P157" s="16"/>
      <c r="Q157" s="16"/>
    </row>
    <row r="158" spans="1:17" ht="75" customHeight="1" x14ac:dyDescent="0.3">
      <c r="A158" s="21"/>
      <c r="B158" s="22"/>
      <c r="C158" s="37" t="s">
        <v>318</v>
      </c>
      <c r="D158" s="38"/>
      <c r="E158" s="13"/>
      <c r="F158" s="14"/>
      <c r="G158" s="14"/>
      <c r="H158" s="15"/>
      <c r="I158" s="16"/>
      <c r="J158" s="16"/>
      <c r="K158" s="16"/>
      <c r="L158" s="16"/>
      <c r="M158" s="16"/>
      <c r="N158" s="16"/>
      <c r="O158" s="16"/>
      <c r="P158" s="16"/>
      <c r="Q158" s="16"/>
    </row>
    <row r="159" spans="1:17" ht="75" customHeight="1" x14ac:dyDescent="0.3">
      <c r="A159" s="21"/>
      <c r="B159" s="22"/>
      <c r="C159" s="37" t="s">
        <v>319</v>
      </c>
      <c r="D159" s="38"/>
      <c r="E159" s="13"/>
      <c r="F159" s="14"/>
      <c r="G159" s="14"/>
      <c r="H159" s="15"/>
      <c r="I159" s="16"/>
      <c r="J159" s="16"/>
      <c r="K159" s="16"/>
      <c r="L159" s="16"/>
      <c r="M159" s="16"/>
      <c r="N159" s="16"/>
      <c r="O159" s="16"/>
      <c r="P159" s="16"/>
      <c r="Q159" s="16"/>
    </row>
    <row r="160" spans="1:17" ht="75" customHeight="1" x14ac:dyDescent="0.3">
      <c r="A160" s="21"/>
      <c r="B160" s="22"/>
      <c r="C160" s="37" t="s">
        <v>320</v>
      </c>
      <c r="D160" s="38"/>
      <c r="E160" s="13"/>
      <c r="F160" s="14"/>
      <c r="G160" s="14"/>
      <c r="H160" s="15"/>
      <c r="I160" s="16"/>
      <c r="J160" s="16"/>
      <c r="K160" s="16"/>
      <c r="L160" s="16"/>
      <c r="M160" s="16"/>
      <c r="N160" s="16"/>
      <c r="O160" s="16"/>
      <c r="P160" s="16"/>
      <c r="Q160" s="16"/>
    </row>
    <row r="161" spans="1:17" ht="31.2" x14ac:dyDescent="0.3">
      <c r="A161" s="21" t="s">
        <v>123</v>
      </c>
      <c r="B161" s="24"/>
      <c r="C161" s="21" t="s">
        <v>124</v>
      </c>
      <c r="D161" s="23" t="s">
        <v>248</v>
      </c>
      <c r="E161" s="26" t="s">
        <v>5</v>
      </c>
      <c r="F161" s="26" t="s">
        <v>302</v>
      </c>
      <c r="G161" s="26" t="s">
        <v>303</v>
      </c>
      <c r="H161" s="26" t="s">
        <v>304</v>
      </c>
      <c r="I161" s="22" t="s">
        <v>279</v>
      </c>
      <c r="J161" s="22" t="s">
        <v>280</v>
      </c>
      <c r="K161" s="22" t="s">
        <v>281</v>
      </c>
      <c r="L161" s="22" t="s">
        <v>282</v>
      </c>
      <c r="M161" s="22" t="s">
        <v>283</v>
      </c>
      <c r="N161" s="22" t="s">
        <v>284</v>
      </c>
      <c r="O161" s="22" t="s">
        <v>290</v>
      </c>
      <c r="P161" s="22" t="s">
        <v>285</v>
      </c>
      <c r="Q161" s="16"/>
    </row>
    <row r="162" spans="1:17" s="7" customFormat="1" ht="46.8" x14ac:dyDescent="0.3">
      <c r="A162" s="24" t="s">
        <v>125</v>
      </c>
      <c r="B162" s="25">
        <v>1</v>
      </c>
      <c r="C162" s="25" t="s">
        <v>381</v>
      </c>
      <c r="D162" s="52"/>
      <c r="E162" s="25" t="s">
        <v>631</v>
      </c>
      <c r="F162" s="1"/>
      <c r="G162" s="11"/>
      <c r="H162" s="11"/>
      <c r="I162" s="42" t="s">
        <v>286</v>
      </c>
      <c r="J162" s="25">
        <f>COUNTIF($B161:$B188,"=1")</f>
        <v>16</v>
      </c>
      <c r="K162" s="25">
        <f>COUNTIFS($B$161:$B$188,"=1",($F$161:$F$188),"=2")</f>
        <v>0</v>
      </c>
      <c r="L162" s="25">
        <f>COUNTIFS($B$161:$B$188,"=1",($F$161:$F$188),"=1")</f>
        <v>0</v>
      </c>
      <c r="M162" s="25">
        <f>COUNTIFS($B$161:$B$188,"=1",($F$161:$F$188),"=0")</f>
        <v>0</v>
      </c>
      <c r="N162" s="25">
        <f>COUNTIFS($B$161:$B$188,"=1",($F$161:$F$188),"=7")</f>
        <v>0</v>
      </c>
      <c r="O162" s="25">
        <f>COUNTIFS($B$161:$B$188,"=1",($F$161:$F$188),"=8")</f>
        <v>0</v>
      </c>
      <c r="P162" s="43">
        <f>K162/(J162-O162)*100</f>
        <v>0</v>
      </c>
      <c r="Q162" s="11"/>
    </row>
    <row r="163" spans="1:17" s="7" customFormat="1" ht="124.8" x14ac:dyDescent="0.3">
      <c r="A163" s="24" t="s">
        <v>126</v>
      </c>
      <c r="B163" s="25">
        <v>1</v>
      </c>
      <c r="C163" s="25" t="s">
        <v>702</v>
      </c>
      <c r="D163" s="25" t="s">
        <v>592</v>
      </c>
      <c r="E163" s="25"/>
      <c r="F163" s="1"/>
      <c r="G163" s="11"/>
      <c r="H163" s="11"/>
      <c r="I163" s="42" t="s">
        <v>287</v>
      </c>
      <c r="J163" s="25">
        <f>COUNTIF($B161:$B188,"=2")</f>
        <v>5</v>
      </c>
      <c r="K163" s="25">
        <f>COUNTIFS($B$161:$B$188,"=2",($F$161:$F$188),"=2")</f>
        <v>0</v>
      </c>
      <c r="L163" s="25">
        <f>COUNTIFS($B$161:$B$188,"=2",($F$161:$F$188),"=1")</f>
        <v>0</v>
      </c>
      <c r="M163" s="25">
        <f>COUNTIFS($B$161:$B$188,"=2",($F$161:$F$188),"=0")</f>
        <v>0</v>
      </c>
      <c r="N163" s="25">
        <f>COUNTIFS($B$161:$B$188,"=2",($F$161:$F$188),"=7")</f>
        <v>0</v>
      </c>
      <c r="O163" s="25">
        <f>COUNTIFS($B$161:$B$188,"=2",($F$161:$F$188),"=8")</f>
        <v>0</v>
      </c>
      <c r="P163" s="43">
        <f>K163/(J163-O163)*100</f>
        <v>0</v>
      </c>
      <c r="Q163" s="11"/>
    </row>
    <row r="164" spans="1:17" ht="49.8" customHeight="1" x14ac:dyDescent="0.3">
      <c r="A164" s="21" t="s">
        <v>127</v>
      </c>
      <c r="B164" s="29"/>
      <c r="C164" s="26" t="s">
        <v>128</v>
      </c>
      <c r="D164" s="26"/>
      <c r="E164" s="26" t="s">
        <v>5</v>
      </c>
      <c r="F164" s="26" t="s">
        <v>302</v>
      </c>
      <c r="G164" s="26" t="s">
        <v>303</v>
      </c>
      <c r="H164" s="26" t="s">
        <v>304</v>
      </c>
      <c r="I164" s="40" t="s">
        <v>288</v>
      </c>
      <c r="J164" s="28">
        <f>COUNTIF($B161:$B188,"=3")</f>
        <v>2</v>
      </c>
      <c r="K164" s="28">
        <f>COUNTIFS($B$161:$B$188,"=3",($F$161:$F$188),"=2")</f>
        <v>0</v>
      </c>
      <c r="L164" s="28">
        <f>COUNTIFS($B$161:$B$188,"=3",($F$161:$F$188),"=1")</f>
        <v>0</v>
      </c>
      <c r="M164" s="28">
        <f>COUNTIFS($B$161:$B$188,"=3",($F$161:$F$188),"=0")</f>
        <v>0</v>
      </c>
      <c r="N164" s="28">
        <f>COUNTIFS($B$161:$B$188,"=3",($F$161:$F$188),"=7")</f>
        <v>0</v>
      </c>
      <c r="O164" s="28">
        <f>COUNTIFS($B$161:$B$188,"=3",($F$161:$F$188),"=8")</f>
        <v>0</v>
      </c>
      <c r="P164" s="41">
        <f>K164/(J164-O164)*100</f>
        <v>0</v>
      </c>
      <c r="Q164" s="16"/>
    </row>
    <row r="165" spans="1:17" ht="62.4" x14ac:dyDescent="0.3">
      <c r="A165" s="24" t="s">
        <v>395</v>
      </c>
      <c r="B165" s="27">
        <v>1</v>
      </c>
      <c r="C165" s="28" t="s">
        <v>815</v>
      </c>
      <c r="D165" s="28" t="s">
        <v>299</v>
      </c>
      <c r="E165" s="28" t="s">
        <v>623</v>
      </c>
      <c r="F165" s="1"/>
      <c r="G165" s="16"/>
      <c r="H165" s="11"/>
      <c r="I165" s="26" t="s">
        <v>289</v>
      </c>
      <c r="J165" s="26">
        <f>SUM(J162:J164)</f>
        <v>23</v>
      </c>
      <c r="K165" s="26">
        <f t="shared" ref="K165:O165" si="4">SUM(K162:K164)</f>
        <v>0</v>
      </c>
      <c r="L165" s="26">
        <f t="shared" si="4"/>
        <v>0</v>
      </c>
      <c r="M165" s="26">
        <f t="shared" si="4"/>
        <v>0</v>
      </c>
      <c r="N165" s="26">
        <f t="shared" si="4"/>
        <v>0</v>
      </c>
      <c r="O165" s="26">
        <f t="shared" si="4"/>
        <v>0</v>
      </c>
      <c r="P165" s="51">
        <f>K165/(J165-O165)*100</f>
        <v>0</v>
      </c>
      <c r="Q165" s="16"/>
    </row>
    <row r="166" spans="1:17" x14ac:dyDescent="0.3">
      <c r="A166" s="24" t="s">
        <v>360</v>
      </c>
      <c r="B166" s="27">
        <v>1</v>
      </c>
      <c r="C166" s="28" t="s">
        <v>703</v>
      </c>
      <c r="D166" s="28"/>
      <c r="E166" s="28"/>
      <c r="F166" s="1"/>
      <c r="G166" s="16"/>
      <c r="H166" s="11"/>
      <c r="I166" s="16"/>
      <c r="J166" s="16"/>
      <c r="K166" s="16"/>
      <c r="L166" s="16"/>
      <c r="M166" s="16"/>
      <c r="N166" s="16"/>
      <c r="O166" s="16"/>
      <c r="P166" s="16"/>
      <c r="Q166" s="16"/>
    </row>
    <row r="167" spans="1:17" ht="31.2" x14ac:dyDescent="0.3">
      <c r="A167" s="21" t="s">
        <v>129</v>
      </c>
      <c r="B167" s="29"/>
      <c r="C167" s="26" t="s">
        <v>130</v>
      </c>
      <c r="D167" s="26"/>
      <c r="E167" s="26" t="s">
        <v>5</v>
      </c>
      <c r="F167" s="26" t="s">
        <v>302</v>
      </c>
      <c r="G167" s="26" t="s">
        <v>303</v>
      </c>
      <c r="H167" s="26" t="s">
        <v>304</v>
      </c>
      <c r="I167" s="16"/>
      <c r="J167" s="16"/>
      <c r="K167" s="16"/>
      <c r="L167" s="16"/>
      <c r="M167" s="16"/>
      <c r="N167" s="16"/>
      <c r="O167" s="16"/>
      <c r="P167" s="16"/>
      <c r="Q167" s="16"/>
    </row>
    <row r="168" spans="1:17" ht="46.8" x14ac:dyDescent="0.3">
      <c r="A168" s="24" t="s">
        <v>131</v>
      </c>
      <c r="B168" s="27">
        <v>2</v>
      </c>
      <c r="C168" s="28" t="s">
        <v>265</v>
      </c>
      <c r="D168" s="28"/>
      <c r="E168" s="28" t="s">
        <v>583</v>
      </c>
      <c r="F168" s="1"/>
      <c r="G168" s="16"/>
      <c r="H168" s="11"/>
      <c r="I168" s="16"/>
      <c r="J168" s="16"/>
      <c r="K168" s="16"/>
      <c r="L168" s="16"/>
      <c r="M168" s="16"/>
      <c r="N168" s="16"/>
      <c r="O168" s="16"/>
      <c r="P168" s="16"/>
      <c r="Q168" s="16"/>
    </row>
    <row r="169" spans="1:17" ht="62.4" x14ac:dyDescent="0.3">
      <c r="A169" s="24" t="s">
        <v>132</v>
      </c>
      <c r="B169" s="27">
        <v>2</v>
      </c>
      <c r="C169" s="28" t="s">
        <v>704</v>
      </c>
      <c r="D169" s="28"/>
      <c r="E169" s="27" t="s">
        <v>586</v>
      </c>
      <c r="F169" s="1"/>
      <c r="G169" s="16"/>
      <c r="H169" s="11"/>
      <c r="I169" s="16"/>
      <c r="J169" s="16"/>
      <c r="K169" s="16"/>
      <c r="L169" s="16"/>
      <c r="M169" s="16"/>
      <c r="N169" s="16"/>
      <c r="O169" s="16"/>
      <c r="P169" s="16"/>
      <c r="Q169" s="16"/>
    </row>
    <row r="170" spans="1:17" ht="46.8" x14ac:dyDescent="0.3">
      <c r="A170" s="24" t="s">
        <v>133</v>
      </c>
      <c r="B170" s="27">
        <v>2</v>
      </c>
      <c r="C170" s="28" t="s">
        <v>705</v>
      </c>
      <c r="D170" s="28"/>
      <c r="E170" s="28" t="s">
        <v>496</v>
      </c>
      <c r="F170" s="1"/>
      <c r="G170" s="16"/>
      <c r="H170" s="11"/>
      <c r="I170" s="16"/>
      <c r="J170" s="16"/>
      <c r="K170" s="16"/>
      <c r="L170" s="16"/>
      <c r="M170" s="16"/>
      <c r="N170" s="16"/>
      <c r="O170" s="16"/>
      <c r="P170" s="16"/>
      <c r="Q170" s="16"/>
    </row>
    <row r="171" spans="1:17" ht="31.2" x14ac:dyDescent="0.3">
      <c r="A171" s="21" t="s">
        <v>134</v>
      </c>
      <c r="B171" s="29"/>
      <c r="C171" s="26" t="s">
        <v>300</v>
      </c>
      <c r="D171" s="26"/>
      <c r="E171" s="26" t="s">
        <v>5</v>
      </c>
      <c r="F171" s="26" t="s">
        <v>302</v>
      </c>
      <c r="G171" s="26" t="s">
        <v>303</v>
      </c>
      <c r="H171" s="26" t="s">
        <v>304</v>
      </c>
      <c r="I171" s="16"/>
      <c r="J171" s="16"/>
      <c r="K171" s="16"/>
      <c r="L171" s="16"/>
      <c r="M171" s="16"/>
      <c r="N171" s="16"/>
      <c r="O171" s="16"/>
      <c r="P171" s="16"/>
      <c r="Q171" s="16"/>
    </row>
    <row r="172" spans="1:17" s="7" customFormat="1" ht="55.2" customHeight="1" x14ac:dyDescent="0.3">
      <c r="A172" s="24" t="s">
        <v>135</v>
      </c>
      <c r="B172" s="25">
        <v>1</v>
      </c>
      <c r="C172" s="25" t="s">
        <v>775</v>
      </c>
      <c r="D172" s="25"/>
      <c r="E172" s="25" t="s">
        <v>598</v>
      </c>
      <c r="F172" s="1"/>
      <c r="G172" s="11"/>
      <c r="H172" s="11"/>
      <c r="I172" s="11"/>
      <c r="J172" s="11"/>
      <c r="K172" s="11"/>
      <c r="L172" s="11"/>
      <c r="M172" s="11"/>
      <c r="N172" s="11"/>
      <c r="O172" s="11"/>
      <c r="P172" s="11"/>
      <c r="Q172" s="11"/>
    </row>
    <row r="173" spans="1:17" s="7" customFormat="1" ht="55.2" customHeight="1" x14ac:dyDescent="0.3">
      <c r="A173" s="24" t="s">
        <v>136</v>
      </c>
      <c r="B173" s="25">
        <v>1</v>
      </c>
      <c r="C173" s="25" t="s">
        <v>706</v>
      </c>
      <c r="D173" s="25"/>
      <c r="E173" s="25" t="s">
        <v>598</v>
      </c>
      <c r="F173" s="1"/>
      <c r="G173" s="11"/>
      <c r="H173" s="11"/>
      <c r="I173" s="11"/>
      <c r="J173" s="11"/>
      <c r="K173" s="11"/>
      <c r="L173" s="11"/>
      <c r="M173" s="11"/>
      <c r="N173" s="11"/>
      <c r="O173" s="11"/>
      <c r="P173" s="11"/>
      <c r="Q173" s="11"/>
    </row>
    <row r="174" spans="1:17" ht="71.400000000000006" customHeight="1" x14ac:dyDescent="0.3">
      <c r="A174" s="24" t="s">
        <v>137</v>
      </c>
      <c r="B174" s="27">
        <v>1</v>
      </c>
      <c r="C174" s="28" t="s">
        <v>449</v>
      </c>
      <c r="D174" s="28" t="s">
        <v>415</v>
      </c>
      <c r="E174" s="28" t="s">
        <v>601</v>
      </c>
      <c r="F174" s="1"/>
      <c r="G174" s="16"/>
      <c r="H174" s="11"/>
      <c r="I174" s="16"/>
      <c r="J174" s="16"/>
      <c r="K174" s="16"/>
      <c r="L174" s="16"/>
      <c r="M174" s="16"/>
      <c r="N174" s="16"/>
      <c r="O174" s="16"/>
      <c r="P174" s="16"/>
      <c r="Q174" s="16"/>
    </row>
    <row r="175" spans="1:17" ht="78" x14ac:dyDescent="0.3">
      <c r="A175" s="24" t="s">
        <v>138</v>
      </c>
      <c r="B175" s="27">
        <v>1</v>
      </c>
      <c r="C175" s="28" t="s">
        <v>266</v>
      </c>
      <c r="D175" s="28"/>
      <c r="E175" s="28" t="s">
        <v>602</v>
      </c>
      <c r="F175" s="1"/>
      <c r="G175" s="16"/>
      <c r="H175" s="11"/>
      <c r="I175" s="16"/>
      <c r="J175" s="16"/>
      <c r="K175" s="16"/>
      <c r="L175" s="16"/>
      <c r="M175" s="16"/>
      <c r="N175" s="16"/>
      <c r="O175" s="16"/>
      <c r="P175" s="16"/>
      <c r="Q175" s="16"/>
    </row>
    <row r="176" spans="1:17" ht="62.4" x14ac:dyDescent="0.3">
      <c r="A176" s="24" t="s">
        <v>139</v>
      </c>
      <c r="B176" s="27">
        <v>1</v>
      </c>
      <c r="C176" s="28" t="s">
        <v>707</v>
      </c>
      <c r="D176" s="28" t="s">
        <v>267</v>
      </c>
      <c r="E176" s="28"/>
      <c r="F176" s="1"/>
      <c r="G176" s="16"/>
      <c r="H176" s="11"/>
      <c r="I176" s="16"/>
      <c r="J176" s="16"/>
      <c r="K176" s="16"/>
      <c r="L176" s="16"/>
      <c r="M176" s="16"/>
      <c r="N176" s="16"/>
      <c r="O176" s="16"/>
      <c r="P176" s="16"/>
      <c r="Q176" s="16"/>
    </row>
    <row r="177" spans="1:17" ht="46.8" x14ac:dyDescent="0.3">
      <c r="A177" s="24" t="s">
        <v>140</v>
      </c>
      <c r="B177" s="27">
        <v>2</v>
      </c>
      <c r="C177" s="28" t="s">
        <v>708</v>
      </c>
      <c r="D177" s="28" t="s">
        <v>416</v>
      </c>
      <c r="E177" s="28"/>
      <c r="F177" s="1"/>
      <c r="G177" s="16"/>
      <c r="H177" s="11"/>
      <c r="I177" s="16"/>
      <c r="J177" s="16"/>
      <c r="K177" s="16"/>
      <c r="L177" s="16"/>
      <c r="M177" s="16"/>
      <c r="N177" s="16"/>
      <c r="O177" s="16"/>
      <c r="P177" s="16"/>
      <c r="Q177" s="16"/>
    </row>
    <row r="178" spans="1:17" ht="51.6" customHeight="1" x14ac:dyDescent="0.3">
      <c r="A178" s="24" t="s">
        <v>361</v>
      </c>
      <c r="B178" s="27">
        <v>1</v>
      </c>
      <c r="C178" s="28" t="s">
        <v>709</v>
      </c>
      <c r="D178" s="28"/>
      <c r="E178" s="28" t="s">
        <v>596</v>
      </c>
      <c r="F178" s="1"/>
      <c r="G178" s="16"/>
      <c r="H178" s="11"/>
      <c r="I178" s="16"/>
      <c r="J178" s="16"/>
      <c r="K178" s="16"/>
      <c r="L178" s="16"/>
      <c r="M178" s="16"/>
      <c r="N178" s="16"/>
      <c r="O178" s="16"/>
      <c r="P178" s="16"/>
      <c r="Q178" s="16"/>
    </row>
    <row r="179" spans="1:17" ht="51.6" customHeight="1" x14ac:dyDescent="0.3">
      <c r="A179" s="24" t="s">
        <v>362</v>
      </c>
      <c r="B179" s="27">
        <v>1</v>
      </c>
      <c r="C179" s="28" t="s">
        <v>141</v>
      </c>
      <c r="D179" s="28"/>
      <c r="E179" s="28" t="s">
        <v>615</v>
      </c>
      <c r="F179" s="1"/>
      <c r="G179" s="16"/>
      <c r="H179" s="11"/>
      <c r="I179" s="16"/>
      <c r="J179" s="16"/>
      <c r="K179" s="16"/>
      <c r="L179" s="16"/>
      <c r="M179" s="16"/>
      <c r="N179" s="16"/>
      <c r="O179" s="16"/>
      <c r="P179" s="16"/>
      <c r="Q179" s="16"/>
    </row>
    <row r="180" spans="1:17" ht="31.2" x14ac:dyDescent="0.3">
      <c r="A180" s="21" t="s">
        <v>142</v>
      </c>
      <c r="B180" s="29"/>
      <c r="C180" s="26" t="s">
        <v>790</v>
      </c>
      <c r="D180" s="26"/>
      <c r="E180" s="26" t="s">
        <v>5</v>
      </c>
      <c r="F180" s="26" t="s">
        <v>302</v>
      </c>
      <c r="G180" s="26" t="s">
        <v>303</v>
      </c>
      <c r="H180" s="26" t="s">
        <v>304</v>
      </c>
      <c r="I180" s="16"/>
      <c r="J180" s="16"/>
      <c r="K180" s="16"/>
      <c r="L180" s="16"/>
      <c r="M180" s="16"/>
      <c r="N180" s="16"/>
      <c r="O180" s="16"/>
      <c r="P180" s="16"/>
      <c r="Q180" s="16"/>
    </row>
    <row r="181" spans="1:17" ht="78" x14ac:dyDescent="0.3">
      <c r="A181" s="24" t="s">
        <v>143</v>
      </c>
      <c r="B181" s="27">
        <v>1</v>
      </c>
      <c r="C181" s="27" t="s">
        <v>401</v>
      </c>
      <c r="D181" s="27" t="s">
        <v>268</v>
      </c>
      <c r="E181" s="27" t="s">
        <v>522</v>
      </c>
      <c r="F181" s="1"/>
      <c r="G181" s="16"/>
      <c r="H181" s="11"/>
      <c r="I181" s="16"/>
      <c r="J181" s="16"/>
      <c r="K181" s="16"/>
      <c r="L181" s="16"/>
      <c r="M181" s="16"/>
      <c r="N181" s="16"/>
      <c r="O181" s="16"/>
      <c r="P181" s="16"/>
      <c r="Q181" s="16"/>
    </row>
    <row r="182" spans="1:17" ht="52.2" customHeight="1" x14ac:dyDescent="0.3">
      <c r="A182" s="24" t="s">
        <v>144</v>
      </c>
      <c r="B182" s="27">
        <v>1</v>
      </c>
      <c r="C182" s="27" t="s">
        <v>710</v>
      </c>
      <c r="D182" s="27"/>
      <c r="E182" s="28" t="s">
        <v>501</v>
      </c>
      <c r="F182" s="1"/>
      <c r="G182" s="16"/>
      <c r="H182" s="11"/>
      <c r="I182" s="16"/>
      <c r="J182" s="16"/>
      <c r="K182" s="16"/>
      <c r="L182" s="16"/>
      <c r="M182" s="16"/>
      <c r="N182" s="16"/>
      <c r="O182" s="16"/>
      <c r="P182" s="16"/>
      <c r="Q182" s="16"/>
    </row>
    <row r="183" spans="1:17" ht="58.8" customHeight="1" x14ac:dyDescent="0.3">
      <c r="A183" s="24" t="s">
        <v>145</v>
      </c>
      <c r="B183" s="27">
        <v>1</v>
      </c>
      <c r="C183" s="28" t="s">
        <v>640</v>
      </c>
      <c r="D183" s="27"/>
      <c r="E183" s="28" t="s">
        <v>502</v>
      </c>
      <c r="F183" s="1"/>
      <c r="G183" s="16"/>
      <c r="H183" s="11"/>
      <c r="I183" s="16"/>
      <c r="J183" s="16"/>
      <c r="K183" s="16"/>
      <c r="L183" s="16"/>
      <c r="M183" s="16"/>
      <c r="N183" s="16"/>
      <c r="O183" s="16"/>
      <c r="P183" s="16"/>
      <c r="Q183" s="16"/>
    </row>
    <row r="184" spans="1:17" ht="37.200000000000003" customHeight="1" x14ac:dyDescent="0.3">
      <c r="A184" s="24" t="s">
        <v>425</v>
      </c>
      <c r="B184" s="27">
        <v>3</v>
      </c>
      <c r="C184" s="28" t="s">
        <v>301</v>
      </c>
      <c r="D184" s="28"/>
      <c r="E184" s="28"/>
      <c r="F184" s="1"/>
      <c r="G184" s="16"/>
      <c r="H184" s="11"/>
      <c r="I184" s="16"/>
      <c r="J184" s="16"/>
      <c r="K184" s="16"/>
      <c r="L184" s="16"/>
      <c r="M184" s="16"/>
      <c r="N184" s="16"/>
      <c r="O184" s="16"/>
      <c r="P184" s="16"/>
      <c r="Q184" s="16"/>
    </row>
    <row r="185" spans="1:17" ht="37.200000000000003" customHeight="1" x14ac:dyDescent="0.3">
      <c r="A185" s="24" t="s">
        <v>426</v>
      </c>
      <c r="B185" s="27">
        <v>1</v>
      </c>
      <c r="C185" s="28" t="s">
        <v>784</v>
      </c>
      <c r="D185" s="27"/>
      <c r="E185" s="28" t="s">
        <v>503</v>
      </c>
      <c r="F185" s="1"/>
      <c r="G185" s="16"/>
      <c r="H185" s="11"/>
      <c r="I185" s="16"/>
      <c r="J185" s="16"/>
      <c r="K185" s="16"/>
      <c r="L185" s="16"/>
      <c r="M185" s="16"/>
      <c r="N185" s="16"/>
      <c r="O185" s="16"/>
      <c r="P185" s="16"/>
      <c r="Q185" s="16"/>
    </row>
    <row r="186" spans="1:17" ht="37.200000000000003" customHeight="1" x14ac:dyDescent="0.3">
      <c r="A186" s="24" t="s">
        <v>146</v>
      </c>
      <c r="B186" s="27">
        <v>2</v>
      </c>
      <c r="C186" s="28" t="s">
        <v>776</v>
      </c>
      <c r="D186" s="28"/>
      <c r="E186" s="28"/>
      <c r="F186" s="1"/>
      <c r="G186" s="16"/>
      <c r="H186" s="11"/>
      <c r="I186" s="16"/>
      <c r="J186" s="16"/>
      <c r="K186" s="16"/>
      <c r="L186" s="16"/>
      <c r="M186" s="16"/>
      <c r="N186" s="16"/>
      <c r="O186" s="16"/>
      <c r="P186" s="16"/>
      <c r="Q186" s="16"/>
    </row>
    <row r="187" spans="1:17" ht="37.200000000000003" customHeight="1" x14ac:dyDescent="0.3">
      <c r="A187" s="24" t="s">
        <v>147</v>
      </c>
      <c r="B187" s="27">
        <v>1</v>
      </c>
      <c r="C187" s="28" t="s">
        <v>711</v>
      </c>
      <c r="D187" s="28"/>
      <c r="E187" s="28" t="s">
        <v>148</v>
      </c>
      <c r="F187" s="1"/>
      <c r="G187" s="16"/>
      <c r="H187" s="11"/>
      <c r="I187" s="16"/>
      <c r="J187" s="16"/>
      <c r="K187" s="16"/>
      <c r="L187" s="16"/>
      <c r="M187" s="16"/>
      <c r="N187" s="16"/>
      <c r="O187" s="16"/>
      <c r="P187" s="16"/>
      <c r="Q187" s="16"/>
    </row>
    <row r="188" spans="1:17" ht="37.200000000000003" customHeight="1" x14ac:dyDescent="0.3">
      <c r="A188" s="24" t="s">
        <v>149</v>
      </c>
      <c r="B188" s="27">
        <v>3</v>
      </c>
      <c r="C188" s="28" t="s">
        <v>712</v>
      </c>
      <c r="D188" s="28"/>
      <c r="E188" s="28"/>
      <c r="F188" s="1"/>
      <c r="G188" s="16"/>
      <c r="H188" s="11"/>
      <c r="I188" s="16"/>
      <c r="J188" s="16"/>
      <c r="K188" s="16"/>
      <c r="L188" s="16"/>
      <c r="M188" s="16"/>
      <c r="N188" s="16"/>
      <c r="O188" s="16"/>
      <c r="P188" s="16"/>
      <c r="Q188" s="16"/>
    </row>
    <row r="189" spans="1:17" s="8" customFormat="1" x14ac:dyDescent="0.3">
      <c r="A189" s="21" t="s">
        <v>150</v>
      </c>
      <c r="B189" s="30"/>
      <c r="C189" s="48" t="s">
        <v>322</v>
      </c>
      <c r="D189" s="49"/>
      <c r="E189" s="49"/>
      <c r="F189" s="49"/>
      <c r="G189" s="49"/>
      <c r="H189" s="50"/>
      <c r="I189" s="1"/>
      <c r="J189" s="1"/>
      <c r="K189" s="1"/>
      <c r="L189" s="1"/>
      <c r="M189" s="1"/>
      <c r="N189" s="1"/>
      <c r="O189" s="1"/>
      <c r="P189" s="1"/>
      <c r="Q189" s="1"/>
    </row>
    <row r="190" spans="1:17" ht="75" customHeight="1" x14ac:dyDescent="0.3">
      <c r="A190" s="21"/>
      <c r="B190" s="22"/>
      <c r="C190" s="37" t="s">
        <v>323</v>
      </c>
      <c r="D190" s="38"/>
      <c r="E190" s="13"/>
      <c r="F190" s="14"/>
      <c r="G190" s="14"/>
      <c r="H190" s="15"/>
      <c r="I190" s="16"/>
      <c r="J190" s="16"/>
      <c r="K190" s="16"/>
      <c r="L190" s="16"/>
      <c r="M190" s="16"/>
      <c r="N190" s="16"/>
      <c r="O190" s="16"/>
      <c r="P190" s="16"/>
      <c r="Q190" s="16"/>
    </row>
    <row r="191" spans="1:17" ht="75" customHeight="1" x14ac:dyDescent="0.3">
      <c r="A191" s="21"/>
      <c r="B191" s="22"/>
      <c r="C191" s="37" t="s">
        <v>324</v>
      </c>
      <c r="D191" s="38"/>
      <c r="E191" s="13"/>
      <c r="F191" s="14"/>
      <c r="G191" s="14"/>
      <c r="H191" s="15"/>
      <c r="I191" s="16"/>
      <c r="J191" s="16"/>
      <c r="K191" s="16"/>
      <c r="L191" s="16"/>
      <c r="M191" s="16"/>
      <c r="N191" s="16"/>
      <c r="O191" s="16"/>
      <c r="P191" s="16"/>
      <c r="Q191" s="16"/>
    </row>
    <row r="192" spans="1:17" ht="75" customHeight="1" x14ac:dyDescent="0.3">
      <c r="A192" s="21"/>
      <c r="B192" s="22"/>
      <c r="C192" s="37" t="s">
        <v>325</v>
      </c>
      <c r="D192" s="38"/>
      <c r="E192" s="13"/>
      <c r="F192" s="14"/>
      <c r="G192" s="14"/>
      <c r="H192" s="15"/>
      <c r="I192" s="16"/>
      <c r="J192" s="16"/>
      <c r="K192" s="16"/>
      <c r="L192" s="16"/>
      <c r="M192" s="16"/>
      <c r="N192" s="16"/>
      <c r="O192" s="16"/>
      <c r="P192" s="16"/>
      <c r="Q192" s="16"/>
    </row>
    <row r="193" spans="1:17" ht="75" customHeight="1" x14ac:dyDescent="0.3">
      <c r="A193" s="21"/>
      <c r="B193" s="22"/>
      <c r="C193" s="37" t="s">
        <v>326</v>
      </c>
      <c r="D193" s="38"/>
      <c r="E193" s="13"/>
      <c r="F193" s="14"/>
      <c r="G193" s="14"/>
      <c r="H193" s="15"/>
      <c r="I193" s="16"/>
      <c r="J193" s="16"/>
      <c r="K193" s="16"/>
      <c r="L193" s="16"/>
      <c r="M193" s="16"/>
      <c r="N193" s="16"/>
      <c r="O193" s="16"/>
      <c r="P193" s="16"/>
      <c r="Q193" s="16"/>
    </row>
    <row r="194" spans="1:17" ht="31.2" x14ac:dyDescent="0.3">
      <c r="A194" s="21" t="s">
        <v>151</v>
      </c>
      <c r="B194" s="26"/>
      <c r="C194" s="26" t="s">
        <v>402</v>
      </c>
      <c r="D194" s="23" t="s">
        <v>248</v>
      </c>
      <c r="E194" s="26" t="s">
        <v>5</v>
      </c>
      <c r="F194" s="26" t="s">
        <v>302</v>
      </c>
      <c r="G194" s="26" t="s">
        <v>303</v>
      </c>
      <c r="H194" s="26" t="s">
        <v>304</v>
      </c>
      <c r="I194" s="22" t="s">
        <v>279</v>
      </c>
      <c r="J194" s="22" t="s">
        <v>280</v>
      </c>
      <c r="K194" s="22" t="s">
        <v>281</v>
      </c>
      <c r="L194" s="22" t="s">
        <v>282</v>
      </c>
      <c r="M194" s="22" t="s">
        <v>283</v>
      </c>
      <c r="N194" s="22" t="s">
        <v>284</v>
      </c>
      <c r="O194" s="22" t="s">
        <v>290</v>
      </c>
      <c r="P194" s="22" t="s">
        <v>285</v>
      </c>
      <c r="Q194" s="16"/>
    </row>
    <row r="195" spans="1:17" s="7" customFormat="1" ht="51" customHeight="1" x14ac:dyDescent="0.3">
      <c r="A195" s="24" t="s">
        <v>152</v>
      </c>
      <c r="B195" s="25">
        <v>3</v>
      </c>
      <c r="C195" s="25" t="s">
        <v>713</v>
      </c>
      <c r="D195" s="25" t="s">
        <v>417</v>
      </c>
      <c r="E195" s="25"/>
      <c r="F195" s="1"/>
      <c r="G195" s="11"/>
      <c r="H195" s="11"/>
      <c r="I195" s="42" t="s">
        <v>286</v>
      </c>
      <c r="J195" s="25">
        <f>COUNTIF($B194:$B217,"=1")</f>
        <v>16</v>
      </c>
      <c r="K195" s="25">
        <f>COUNTIFS($B$194:$B$217,"=1",($F$194:$F$217),"=2")</f>
        <v>0</v>
      </c>
      <c r="L195" s="25">
        <f>COUNTIFS($B$194:$B$217,"=1",($F$194:$F$217),"=1")</f>
        <v>0</v>
      </c>
      <c r="M195" s="25">
        <f>COUNTIFS($B$194:$B$217,"=1",($F$194:$F$217),"=0")</f>
        <v>0</v>
      </c>
      <c r="N195" s="25">
        <f>COUNTIFS($B$194:$B$217,"=1",($F$194:$F$217),"=7")</f>
        <v>0</v>
      </c>
      <c r="O195" s="25">
        <f>COUNTIFS($B$194:$B$217,"=1",($F$194:$F$217),"=8")</f>
        <v>0</v>
      </c>
      <c r="P195" s="43">
        <f>K195/(J195-O195)*100</f>
        <v>0</v>
      </c>
      <c r="Q195" s="11"/>
    </row>
    <row r="196" spans="1:17" ht="49.8" customHeight="1" x14ac:dyDescent="0.3">
      <c r="A196" s="24" t="s">
        <v>363</v>
      </c>
      <c r="B196" s="25">
        <v>1</v>
      </c>
      <c r="C196" s="28" t="s">
        <v>714</v>
      </c>
      <c r="D196" s="28"/>
      <c r="E196" s="28" t="s">
        <v>594</v>
      </c>
      <c r="F196" s="1"/>
      <c r="G196" s="16"/>
      <c r="H196" s="11"/>
      <c r="I196" s="40" t="s">
        <v>287</v>
      </c>
      <c r="J196" s="28">
        <f>COUNTIF($B194:$B217,"=2")</f>
        <v>2</v>
      </c>
      <c r="K196" s="28">
        <f>COUNTIFS($B$194:$B$217,"=2",($F$194:$F$217),"=2")</f>
        <v>0</v>
      </c>
      <c r="L196" s="28">
        <f>COUNTIFS($B$194:$B$217,"=2",($F$194:$F$217),"=1")</f>
        <v>0</v>
      </c>
      <c r="M196" s="28">
        <f>COUNTIFS($B$194:$B$217,"=2",($F$194:$F$217),"=0")</f>
        <v>0</v>
      </c>
      <c r="N196" s="28">
        <f>COUNTIFS($B$194:$B$217,"=2",($F$194:$F$217),"=7")</f>
        <v>0</v>
      </c>
      <c r="O196" s="28">
        <f>COUNTIFS($B$194:$B$217,"=2",($F$194:$F$217),"=8")</f>
        <v>0</v>
      </c>
      <c r="P196" s="41">
        <f>K196/(J196-O196)*100</f>
        <v>0</v>
      </c>
      <c r="Q196" s="16"/>
    </row>
    <row r="197" spans="1:17" ht="31.2" x14ac:dyDescent="0.3">
      <c r="A197" s="21" t="s">
        <v>153</v>
      </c>
      <c r="B197" s="26"/>
      <c r="C197" s="26" t="s">
        <v>408</v>
      </c>
      <c r="D197" s="26"/>
      <c r="E197" s="26" t="s">
        <v>5</v>
      </c>
      <c r="F197" s="4" t="s">
        <v>302</v>
      </c>
      <c r="G197" s="4" t="s">
        <v>303</v>
      </c>
      <c r="H197" s="4" t="s">
        <v>304</v>
      </c>
      <c r="I197" s="40" t="s">
        <v>288</v>
      </c>
      <c r="J197" s="28">
        <f>COUNTIF($B195:$B218,"=3")</f>
        <v>2</v>
      </c>
      <c r="K197" s="28">
        <f>COUNTIFS($B$194:$B$217,"=3",($F$194:$F$217),"=2")</f>
        <v>0</v>
      </c>
      <c r="L197" s="28">
        <f>COUNTIFS($B$194:$B$217,"=3",($F$194:$F$217),"=1")</f>
        <v>0</v>
      </c>
      <c r="M197" s="28">
        <f>COUNTIFS($B$194:$B$217,"=3",($F$194:$F$217),"=0")</f>
        <v>0</v>
      </c>
      <c r="N197" s="28">
        <f>COUNTIFS($B$194:$B$217,"=3",($F$194:$F$217),"=7")</f>
        <v>0</v>
      </c>
      <c r="O197" s="28">
        <f>COUNTIFS($B$194:$B$217,"=3",($F$194:$F$217),"=8")</f>
        <v>0</v>
      </c>
      <c r="P197" s="41">
        <f>K197/(J197-O197)*100</f>
        <v>0</v>
      </c>
      <c r="Q197" s="16"/>
    </row>
    <row r="198" spans="1:17" ht="46.8" x14ac:dyDescent="0.3">
      <c r="A198" s="24" t="s">
        <v>427</v>
      </c>
      <c r="B198" s="27">
        <v>1</v>
      </c>
      <c r="C198" s="27" t="s">
        <v>785</v>
      </c>
      <c r="D198" s="27" t="s">
        <v>418</v>
      </c>
      <c r="E198" s="27" t="s">
        <v>624</v>
      </c>
      <c r="F198" s="1"/>
      <c r="G198" s="16"/>
      <c r="H198" s="11"/>
      <c r="I198" s="44" t="s">
        <v>289</v>
      </c>
      <c r="J198" s="44">
        <f t="shared" ref="J198:K198" si="5">SUM(J195:J197)</f>
        <v>20</v>
      </c>
      <c r="K198" s="44">
        <f t="shared" si="5"/>
        <v>0</v>
      </c>
      <c r="L198" s="44">
        <f>SUM(L195:L197)</f>
        <v>0</v>
      </c>
      <c r="M198" s="44">
        <f t="shared" ref="M198:O198" si="6">SUM(M195:M197)</f>
        <v>0</v>
      </c>
      <c r="N198" s="44">
        <f t="shared" si="6"/>
        <v>0</v>
      </c>
      <c r="O198" s="44">
        <f t="shared" si="6"/>
        <v>0</v>
      </c>
      <c r="P198" s="46">
        <f>K198/(J198-O198)*100</f>
        <v>0</v>
      </c>
      <c r="Q198" s="16"/>
    </row>
    <row r="199" spans="1:17" ht="31.2" x14ac:dyDescent="0.3">
      <c r="A199" s="24" t="s">
        <v>270</v>
      </c>
      <c r="B199" s="27">
        <v>1</v>
      </c>
      <c r="C199" s="28" t="s">
        <v>816</v>
      </c>
      <c r="D199" s="28"/>
      <c r="E199" s="28" t="s">
        <v>624</v>
      </c>
      <c r="F199" s="1"/>
      <c r="G199" s="16"/>
      <c r="H199" s="11"/>
      <c r="I199" s="16"/>
      <c r="J199" s="16"/>
      <c r="K199" s="16"/>
      <c r="L199" s="16"/>
      <c r="M199" s="16"/>
      <c r="N199" s="16"/>
      <c r="O199" s="16"/>
      <c r="P199" s="16"/>
      <c r="Q199" s="16"/>
    </row>
    <row r="200" spans="1:17" ht="31.2" x14ac:dyDescent="0.3">
      <c r="A200" s="24" t="s">
        <v>428</v>
      </c>
      <c r="B200" s="27">
        <v>1</v>
      </c>
      <c r="C200" s="28" t="s">
        <v>817</v>
      </c>
      <c r="D200" s="28"/>
      <c r="E200" s="28" t="s">
        <v>624</v>
      </c>
      <c r="F200" s="1"/>
      <c r="G200" s="16"/>
      <c r="H200" s="11"/>
      <c r="I200" s="16"/>
      <c r="J200" s="16"/>
      <c r="K200" s="16"/>
      <c r="L200" s="16"/>
      <c r="M200" s="16"/>
      <c r="N200" s="16"/>
      <c r="O200" s="16"/>
      <c r="P200" s="16"/>
      <c r="Q200" s="16"/>
    </row>
    <row r="201" spans="1:17" ht="31.2" x14ac:dyDescent="0.3">
      <c r="A201" s="24" t="s">
        <v>429</v>
      </c>
      <c r="B201" s="27">
        <v>1</v>
      </c>
      <c r="C201" s="28" t="s">
        <v>818</v>
      </c>
      <c r="D201" s="28"/>
      <c r="E201" s="28" t="s">
        <v>624</v>
      </c>
      <c r="F201" s="1"/>
      <c r="G201" s="16"/>
      <c r="H201" s="11"/>
      <c r="I201" s="16"/>
      <c r="J201" s="16"/>
      <c r="K201" s="16"/>
      <c r="L201" s="16"/>
      <c r="M201" s="16"/>
      <c r="N201" s="16"/>
      <c r="O201" s="16"/>
      <c r="P201" s="16"/>
      <c r="Q201" s="16"/>
    </row>
    <row r="202" spans="1:17" ht="45.6" customHeight="1" x14ac:dyDescent="0.3">
      <c r="A202" s="24" t="s">
        <v>430</v>
      </c>
      <c r="B202" s="27">
        <v>1</v>
      </c>
      <c r="C202" s="28" t="s">
        <v>819</v>
      </c>
      <c r="D202" s="28"/>
      <c r="E202" s="28" t="s">
        <v>625</v>
      </c>
      <c r="F202" s="1"/>
      <c r="G202" s="16"/>
      <c r="H202" s="11"/>
      <c r="I202" s="16"/>
      <c r="J202" s="16"/>
      <c r="K202" s="16"/>
      <c r="L202" s="16"/>
      <c r="M202" s="16"/>
      <c r="N202" s="16"/>
      <c r="O202" s="16"/>
      <c r="P202" s="16"/>
      <c r="Q202" s="16"/>
    </row>
    <row r="203" spans="1:17" ht="45.6" customHeight="1" x14ac:dyDescent="0.3">
      <c r="A203" s="24" t="s">
        <v>431</v>
      </c>
      <c r="B203" s="27">
        <v>1</v>
      </c>
      <c r="C203" s="28" t="s">
        <v>820</v>
      </c>
      <c r="D203" s="28"/>
      <c r="E203" s="28" t="s">
        <v>625</v>
      </c>
      <c r="F203" s="1"/>
      <c r="G203" s="16"/>
      <c r="H203" s="11"/>
      <c r="I203" s="16"/>
      <c r="J203" s="16"/>
      <c r="K203" s="16"/>
      <c r="L203" s="16"/>
      <c r="M203" s="16"/>
      <c r="N203" s="16"/>
      <c r="O203" s="16"/>
      <c r="P203" s="16"/>
      <c r="Q203" s="16"/>
    </row>
    <row r="204" spans="1:17" s="7" customFormat="1" ht="66" customHeight="1" x14ac:dyDescent="0.3">
      <c r="A204" s="24" t="s">
        <v>432</v>
      </c>
      <c r="B204" s="25">
        <v>1</v>
      </c>
      <c r="C204" s="25" t="s">
        <v>821</v>
      </c>
      <c r="D204" s="25"/>
      <c r="E204" s="25" t="s">
        <v>584</v>
      </c>
      <c r="F204" s="1"/>
      <c r="G204" s="11"/>
      <c r="H204" s="11"/>
      <c r="I204" s="11"/>
      <c r="J204" s="11"/>
      <c r="K204" s="11"/>
      <c r="L204" s="11"/>
      <c r="M204" s="11"/>
      <c r="N204" s="11"/>
      <c r="O204" s="11"/>
      <c r="P204" s="11"/>
      <c r="Q204" s="11"/>
    </row>
    <row r="205" spans="1:17" s="7" customFormat="1" ht="45.6" customHeight="1" x14ac:dyDescent="0.3">
      <c r="A205" s="24" t="s">
        <v>433</v>
      </c>
      <c r="B205" s="25">
        <v>2</v>
      </c>
      <c r="C205" s="25" t="s">
        <v>822</v>
      </c>
      <c r="D205" s="25"/>
      <c r="E205" s="25"/>
      <c r="F205" s="1"/>
      <c r="G205" s="11"/>
      <c r="H205" s="11"/>
      <c r="I205" s="11"/>
      <c r="J205" s="11"/>
      <c r="K205" s="11"/>
      <c r="L205" s="11"/>
      <c r="M205" s="11"/>
      <c r="N205" s="11"/>
      <c r="O205" s="11"/>
      <c r="P205" s="11"/>
      <c r="Q205" s="11"/>
    </row>
    <row r="206" spans="1:17" ht="31.2" x14ac:dyDescent="0.3">
      <c r="A206" s="21" t="s">
        <v>154</v>
      </c>
      <c r="B206" s="26"/>
      <c r="C206" s="26" t="s">
        <v>155</v>
      </c>
      <c r="D206" s="26"/>
      <c r="E206" s="26" t="s">
        <v>5</v>
      </c>
      <c r="F206" s="4" t="s">
        <v>302</v>
      </c>
      <c r="G206" s="4" t="s">
        <v>303</v>
      </c>
      <c r="H206" s="4" t="s">
        <v>304</v>
      </c>
      <c r="I206" s="16"/>
      <c r="J206" s="16"/>
      <c r="K206" s="16"/>
      <c r="L206" s="16"/>
      <c r="M206" s="16"/>
      <c r="N206" s="16"/>
      <c r="O206" s="16"/>
      <c r="P206" s="16"/>
      <c r="Q206" s="16"/>
    </row>
    <row r="207" spans="1:17" ht="60" customHeight="1" x14ac:dyDescent="0.3">
      <c r="A207" s="24" t="s">
        <v>156</v>
      </c>
      <c r="B207" s="25">
        <v>1</v>
      </c>
      <c r="C207" s="25" t="s">
        <v>450</v>
      </c>
      <c r="D207" s="25"/>
      <c r="E207" s="25" t="s">
        <v>624</v>
      </c>
      <c r="F207" s="1"/>
      <c r="G207" s="16"/>
      <c r="H207" s="11"/>
      <c r="I207" s="16"/>
      <c r="J207" s="16"/>
      <c r="K207" s="16"/>
      <c r="L207" s="16"/>
      <c r="M207" s="16"/>
      <c r="N207" s="16"/>
      <c r="O207" s="16"/>
      <c r="P207" s="16"/>
      <c r="Q207" s="16"/>
    </row>
    <row r="208" spans="1:17" ht="31.2" x14ac:dyDescent="0.3">
      <c r="A208" s="24" t="s">
        <v>396</v>
      </c>
      <c r="B208" s="27">
        <v>2</v>
      </c>
      <c r="C208" s="28" t="s">
        <v>715</v>
      </c>
      <c r="D208" s="28" t="s">
        <v>271</v>
      </c>
      <c r="E208" s="28"/>
      <c r="F208" s="1"/>
      <c r="G208" s="16"/>
      <c r="H208" s="11"/>
      <c r="I208" s="16"/>
      <c r="J208" s="16"/>
      <c r="K208" s="16"/>
      <c r="L208" s="16"/>
      <c r="M208" s="16"/>
      <c r="N208" s="16"/>
      <c r="O208" s="16"/>
      <c r="P208" s="16"/>
      <c r="Q208" s="16"/>
    </row>
    <row r="209" spans="1:17" ht="31.8" customHeight="1" x14ac:dyDescent="0.3">
      <c r="A209" s="24" t="s">
        <v>157</v>
      </c>
      <c r="B209" s="27">
        <v>3</v>
      </c>
      <c r="C209" s="28" t="s">
        <v>716</v>
      </c>
      <c r="D209" s="28"/>
      <c r="E209" s="28"/>
      <c r="F209" s="1"/>
      <c r="G209" s="16"/>
      <c r="H209" s="11"/>
      <c r="I209" s="16"/>
      <c r="J209" s="16"/>
      <c r="K209" s="16"/>
      <c r="L209" s="16"/>
      <c r="M209" s="16"/>
      <c r="N209" s="16"/>
      <c r="O209" s="16"/>
      <c r="P209" s="16"/>
      <c r="Q209" s="16"/>
    </row>
    <row r="210" spans="1:17" ht="31.2" x14ac:dyDescent="0.3">
      <c r="A210" s="21" t="s">
        <v>158</v>
      </c>
      <c r="B210" s="26"/>
      <c r="C210" s="26" t="s">
        <v>83</v>
      </c>
      <c r="D210" s="26"/>
      <c r="E210" s="26" t="s">
        <v>5</v>
      </c>
      <c r="F210" s="4" t="s">
        <v>302</v>
      </c>
      <c r="G210" s="4" t="s">
        <v>303</v>
      </c>
      <c r="H210" s="4" t="s">
        <v>304</v>
      </c>
      <c r="I210" s="16"/>
      <c r="J210" s="16"/>
      <c r="K210" s="16"/>
      <c r="L210" s="16"/>
      <c r="M210" s="16"/>
      <c r="N210" s="16"/>
      <c r="O210" s="16"/>
      <c r="P210" s="16"/>
      <c r="Q210" s="16"/>
    </row>
    <row r="211" spans="1:17" ht="31.2" x14ac:dyDescent="0.3">
      <c r="A211" s="24" t="s">
        <v>159</v>
      </c>
      <c r="B211" s="25">
        <v>1</v>
      </c>
      <c r="C211" s="25" t="s">
        <v>717</v>
      </c>
      <c r="D211" s="25"/>
      <c r="E211" s="25" t="s">
        <v>523</v>
      </c>
      <c r="F211" s="1"/>
      <c r="G211" s="16"/>
      <c r="H211" s="11"/>
      <c r="I211" s="16"/>
      <c r="J211" s="16"/>
      <c r="K211" s="16"/>
      <c r="L211" s="16"/>
      <c r="M211" s="16"/>
      <c r="N211" s="16"/>
      <c r="O211" s="16"/>
      <c r="P211" s="16"/>
      <c r="Q211" s="16"/>
    </row>
    <row r="212" spans="1:17" ht="78" x14ac:dyDescent="0.3">
      <c r="A212" s="24" t="s">
        <v>160</v>
      </c>
      <c r="B212" s="27">
        <v>1</v>
      </c>
      <c r="C212" s="27" t="s">
        <v>825</v>
      </c>
      <c r="D212" s="27" t="s">
        <v>823</v>
      </c>
      <c r="E212" s="27" t="s">
        <v>604</v>
      </c>
      <c r="F212" s="1"/>
      <c r="G212" s="16"/>
      <c r="H212" s="11"/>
      <c r="I212" s="16"/>
      <c r="J212" s="16"/>
      <c r="K212" s="16"/>
      <c r="L212" s="16"/>
      <c r="M212" s="16"/>
      <c r="N212" s="16"/>
      <c r="O212" s="16"/>
      <c r="P212" s="16"/>
      <c r="Q212" s="16"/>
    </row>
    <row r="213" spans="1:17" ht="54.6" customHeight="1" x14ac:dyDescent="0.3">
      <c r="A213" s="24" t="s">
        <v>397</v>
      </c>
      <c r="B213" s="27">
        <v>1</v>
      </c>
      <c r="C213" s="27" t="s">
        <v>826</v>
      </c>
      <c r="D213" s="27" t="s">
        <v>824</v>
      </c>
      <c r="E213" s="27" t="s">
        <v>603</v>
      </c>
      <c r="F213" s="1"/>
      <c r="G213" s="16"/>
      <c r="H213" s="11"/>
      <c r="I213" s="16"/>
      <c r="J213" s="16"/>
      <c r="K213" s="16"/>
      <c r="L213" s="16"/>
      <c r="M213" s="16"/>
      <c r="N213" s="16"/>
      <c r="O213" s="16"/>
      <c r="P213" s="16"/>
      <c r="Q213" s="16"/>
    </row>
    <row r="214" spans="1:17" ht="46.2" customHeight="1" x14ac:dyDescent="0.3">
      <c r="A214" s="24" t="s">
        <v>161</v>
      </c>
      <c r="B214" s="27">
        <v>1</v>
      </c>
      <c r="C214" s="27" t="s">
        <v>786</v>
      </c>
      <c r="D214" s="25"/>
      <c r="E214" s="27" t="s">
        <v>524</v>
      </c>
      <c r="F214" s="1"/>
      <c r="G214" s="16"/>
      <c r="H214" s="11"/>
      <c r="I214" s="16"/>
      <c r="J214" s="16"/>
      <c r="K214" s="16"/>
      <c r="L214" s="16"/>
      <c r="M214" s="16"/>
      <c r="N214" s="16"/>
      <c r="O214" s="16"/>
      <c r="P214" s="16"/>
      <c r="Q214" s="16"/>
    </row>
    <row r="215" spans="1:17" ht="46.2" customHeight="1" x14ac:dyDescent="0.3">
      <c r="A215" s="24" t="s">
        <v>162</v>
      </c>
      <c r="B215" s="27">
        <v>1</v>
      </c>
      <c r="C215" s="28" t="s">
        <v>718</v>
      </c>
      <c r="D215" s="25"/>
      <c r="E215" s="28" t="s">
        <v>524</v>
      </c>
      <c r="F215" s="1"/>
      <c r="G215" s="16"/>
      <c r="H215" s="11"/>
      <c r="I215" s="16"/>
      <c r="J215" s="16"/>
      <c r="K215" s="16"/>
      <c r="L215" s="16"/>
      <c r="M215" s="16"/>
      <c r="N215" s="16"/>
      <c r="O215" s="16"/>
      <c r="P215" s="16"/>
      <c r="Q215" s="16"/>
    </row>
    <row r="216" spans="1:17" ht="46.2" customHeight="1" x14ac:dyDescent="0.3">
      <c r="A216" s="24" t="s">
        <v>163</v>
      </c>
      <c r="B216" s="27">
        <v>1</v>
      </c>
      <c r="C216" s="28" t="s">
        <v>719</v>
      </c>
      <c r="D216" s="25"/>
      <c r="E216" s="28" t="s">
        <v>524</v>
      </c>
      <c r="F216" s="1"/>
      <c r="G216" s="16"/>
      <c r="H216" s="11"/>
      <c r="I216" s="16"/>
      <c r="J216" s="16"/>
      <c r="K216" s="16"/>
      <c r="L216" s="16"/>
      <c r="M216" s="16"/>
      <c r="N216" s="16"/>
      <c r="O216" s="16"/>
      <c r="P216" s="16"/>
      <c r="Q216" s="16"/>
    </row>
    <row r="217" spans="1:17" ht="46.2" customHeight="1" x14ac:dyDescent="0.3">
      <c r="A217" s="24" t="s">
        <v>364</v>
      </c>
      <c r="B217" s="27">
        <v>1</v>
      </c>
      <c r="C217" s="27" t="s">
        <v>720</v>
      </c>
      <c r="D217" s="25"/>
      <c r="E217" s="27"/>
      <c r="F217" s="1"/>
      <c r="G217" s="16"/>
      <c r="H217" s="11"/>
      <c r="I217" s="16"/>
      <c r="J217" s="16"/>
      <c r="K217" s="16"/>
      <c r="L217" s="16"/>
      <c r="M217" s="16"/>
      <c r="N217" s="16"/>
      <c r="O217" s="16"/>
      <c r="P217" s="16"/>
      <c r="Q217" s="16"/>
    </row>
    <row r="218" spans="1:17" s="8" customFormat="1" x14ac:dyDescent="0.3">
      <c r="A218" s="21" t="s">
        <v>164</v>
      </c>
      <c r="B218" s="30"/>
      <c r="C218" s="48" t="s">
        <v>165</v>
      </c>
      <c r="D218" s="49"/>
      <c r="E218" s="49"/>
      <c r="F218" s="49"/>
      <c r="G218" s="49"/>
      <c r="H218" s="50"/>
      <c r="I218" s="1"/>
      <c r="J218" s="1"/>
      <c r="K218" s="1"/>
      <c r="L218" s="1"/>
      <c r="M218" s="1"/>
      <c r="N218" s="1"/>
      <c r="O218" s="1"/>
      <c r="P218" s="1"/>
      <c r="Q218" s="1"/>
    </row>
    <row r="219" spans="1:17" ht="75" customHeight="1" x14ac:dyDescent="0.3">
      <c r="A219" s="21"/>
      <c r="B219" s="22"/>
      <c r="C219" s="53" t="s">
        <v>327</v>
      </c>
      <c r="D219" s="54"/>
      <c r="E219" s="13"/>
      <c r="F219" s="14"/>
      <c r="G219" s="14"/>
      <c r="H219" s="15"/>
      <c r="I219" s="16"/>
      <c r="J219" s="16"/>
      <c r="K219" s="16"/>
      <c r="L219" s="16"/>
      <c r="M219" s="16"/>
      <c r="N219" s="16"/>
      <c r="O219" s="16"/>
      <c r="P219" s="16"/>
      <c r="Q219" s="16"/>
    </row>
    <row r="220" spans="1:17" ht="75" customHeight="1" x14ac:dyDescent="0.3">
      <c r="A220" s="21"/>
      <c r="B220" s="22"/>
      <c r="C220" s="37" t="s">
        <v>328</v>
      </c>
      <c r="D220" s="38"/>
      <c r="E220" s="13"/>
      <c r="F220" s="14"/>
      <c r="G220" s="14"/>
      <c r="H220" s="15"/>
      <c r="I220" s="16"/>
      <c r="J220" s="16"/>
      <c r="K220" s="16"/>
      <c r="L220" s="16"/>
      <c r="M220" s="16"/>
      <c r="N220" s="16"/>
      <c r="O220" s="16"/>
      <c r="P220" s="16"/>
      <c r="Q220" s="16"/>
    </row>
    <row r="221" spans="1:17" ht="75" customHeight="1" x14ac:dyDescent="0.3">
      <c r="A221" s="21"/>
      <c r="B221" s="22"/>
      <c r="C221" s="37" t="s">
        <v>329</v>
      </c>
      <c r="D221" s="38"/>
      <c r="E221" s="13"/>
      <c r="F221" s="14"/>
      <c r="G221" s="14"/>
      <c r="H221" s="15"/>
      <c r="I221" s="16"/>
      <c r="J221" s="16"/>
      <c r="K221" s="16"/>
      <c r="L221" s="16"/>
      <c r="M221" s="16"/>
      <c r="N221" s="16"/>
      <c r="O221" s="16"/>
      <c r="P221" s="16"/>
      <c r="Q221" s="16"/>
    </row>
    <row r="222" spans="1:17" ht="75" customHeight="1" x14ac:dyDescent="0.3">
      <c r="A222" s="21"/>
      <c r="B222" s="22"/>
      <c r="C222" s="37" t="s">
        <v>330</v>
      </c>
      <c r="D222" s="38"/>
      <c r="E222" s="13"/>
      <c r="F222" s="14"/>
      <c r="G222" s="14"/>
      <c r="H222" s="15"/>
      <c r="I222" s="16"/>
      <c r="J222" s="16"/>
      <c r="K222" s="16"/>
      <c r="L222" s="16"/>
      <c r="M222" s="16"/>
      <c r="N222" s="16"/>
      <c r="O222" s="16"/>
      <c r="P222" s="16"/>
      <c r="Q222" s="16"/>
    </row>
    <row r="223" spans="1:17" s="8" customFormat="1" ht="46.8" x14ac:dyDescent="0.3">
      <c r="A223" s="21" t="s">
        <v>166</v>
      </c>
      <c r="B223" s="26"/>
      <c r="C223" s="26" t="s">
        <v>272</v>
      </c>
      <c r="D223" s="29" t="s">
        <v>837</v>
      </c>
      <c r="E223" s="26" t="s">
        <v>5</v>
      </c>
      <c r="F223" s="26" t="s">
        <v>302</v>
      </c>
      <c r="G223" s="26" t="s">
        <v>303</v>
      </c>
      <c r="H223" s="26" t="s">
        <v>304</v>
      </c>
      <c r="I223" s="22" t="s">
        <v>279</v>
      </c>
      <c r="J223" s="22" t="s">
        <v>280</v>
      </c>
      <c r="K223" s="22" t="s">
        <v>281</v>
      </c>
      <c r="L223" s="22" t="s">
        <v>282</v>
      </c>
      <c r="M223" s="22" t="s">
        <v>283</v>
      </c>
      <c r="N223" s="22" t="s">
        <v>284</v>
      </c>
      <c r="O223" s="22" t="s">
        <v>290</v>
      </c>
      <c r="P223" s="22" t="s">
        <v>285</v>
      </c>
      <c r="Q223" s="1"/>
    </row>
    <row r="224" spans="1:17" ht="27.6" customHeight="1" x14ac:dyDescent="0.3">
      <c r="A224" s="24" t="s">
        <v>167</v>
      </c>
      <c r="B224" s="25">
        <v>1</v>
      </c>
      <c r="C224" s="25" t="s">
        <v>721</v>
      </c>
      <c r="D224" s="25"/>
      <c r="E224" s="25" t="s">
        <v>497</v>
      </c>
      <c r="F224" s="1"/>
      <c r="G224" s="16"/>
      <c r="H224" s="11"/>
      <c r="I224" s="40" t="s">
        <v>286</v>
      </c>
      <c r="J224" s="28">
        <f>COUNTIF($B223:$B240,"=1")</f>
        <v>12</v>
      </c>
      <c r="K224" s="28">
        <f>COUNTIFS($B$223:$B$240,"=1",($F$223:$F$240),"=2")</f>
        <v>0</v>
      </c>
      <c r="L224" s="28">
        <f>COUNTIFS($B$223:$B$240,"=1",($F$223:$F$240),"=1")</f>
        <v>0</v>
      </c>
      <c r="M224" s="28">
        <f>COUNTIFS($B$223:$B$240,"=1",($F$223:$F$240),"=0")</f>
        <v>0</v>
      </c>
      <c r="N224" s="28">
        <f>COUNTIFS($B$223:$B$240,"=1",($F$223:$F$240),"=7")</f>
        <v>0</v>
      </c>
      <c r="O224" s="28">
        <f>COUNTIFS($B$223:$B$240,"=1",($F$223:$F$240),"=8")</f>
        <v>0</v>
      </c>
      <c r="P224" s="41">
        <f>K224/(J224-O224)*100</f>
        <v>0</v>
      </c>
      <c r="Q224" s="16"/>
    </row>
    <row r="225" spans="1:17" ht="31.2" x14ac:dyDescent="0.3">
      <c r="A225" s="21" t="s">
        <v>168</v>
      </c>
      <c r="B225" s="26"/>
      <c r="C225" s="26" t="s">
        <v>400</v>
      </c>
      <c r="D225" s="26"/>
      <c r="E225" s="26" t="s">
        <v>5</v>
      </c>
      <c r="F225" s="26" t="s">
        <v>302</v>
      </c>
      <c r="G225" s="26" t="s">
        <v>303</v>
      </c>
      <c r="H225" s="26" t="s">
        <v>304</v>
      </c>
      <c r="I225" s="40" t="s">
        <v>287</v>
      </c>
      <c r="J225" s="28">
        <f>COUNTIF($B223:$B240,"=2")</f>
        <v>1</v>
      </c>
      <c r="K225" s="28">
        <f>COUNTIFS($B$223:$B$240,"=2",($F$223:$F$240),"=2")</f>
        <v>0</v>
      </c>
      <c r="L225" s="28">
        <f>COUNTIFS($B$223:$B$240,"=2",($F$223:$F$240),"=1")</f>
        <v>0</v>
      </c>
      <c r="M225" s="28">
        <f>COUNTIFS($B$223:$B$240,"=2",($F$223:$F$240),"=0")</f>
        <v>0</v>
      </c>
      <c r="N225" s="28">
        <f>COUNTIFS($B$223:$B$240,"=2",($F$223:$F$240),"=7")</f>
        <v>0</v>
      </c>
      <c r="O225" s="28">
        <f>COUNTIFS($B$223:$B$240,"=2",($F$223:$F$240),"=8")</f>
        <v>0</v>
      </c>
      <c r="P225" s="41">
        <f>K225/(J225-O225)*100</f>
        <v>0</v>
      </c>
      <c r="Q225" s="16"/>
    </row>
    <row r="226" spans="1:17" ht="46.2" customHeight="1" x14ac:dyDescent="0.3">
      <c r="A226" s="24" t="s">
        <v>169</v>
      </c>
      <c r="B226" s="25">
        <v>1</v>
      </c>
      <c r="C226" s="25" t="s">
        <v>382</v>
      </c>
      <c r="D226" s="25"/>
      <c r="E226" s="25" t="s">
        <v>498</v>
      </c>
      <c r="F226" s="1"/>
      <c r="G226" s="16"/>
      <c r="H226" s="11"/>
      <c r="I226" s="40" t="s">
        <v>288</v>
      </c>
      <c r="J226" s="28">
        <f>COUNTIF($B224:$B240,"=3")</f>
        <v>0</v>
      </c>
      <c r="K226" s="28">
        <f>COUNTIFS($B$223:$B$240,"=3",($F$223:$F$240),"=2")</f>
        <v>0</v>
      </c>
      <c r="L226" s="28">
        <f>COUNTIFS($B$223:$B$240,"=3",($F$223:$F$240),"=1")</f>
        <v>0</v>
      </c>
      <c r="M226" s="28">
        <f>COUNTIFS($B$223:$B$240,"=3",($F$223:$F$240),"=0")</f>
        <v>0</v>
      </c>
      <c r="N226" s="28">
        <f>COUNTIFS($B$223:$B$240,"=3",($F$223:$F$240),"=7")</f>
        <v>0</v>
      </c>
      <c r="O226" s="28">
        <f>COUNTIFS($B$223:$B$240,"=3",($F$223:$F$240),"=8")</f>
        <v>0</v>
      </c>
      <c r="P226" s="41"/>
      <c r="Q226" s="16"/>
    </row>
    <row r="227" spans="1:17" ht="46.2" customHeight="1" x14ac:dyDescent="0.3">
      <c r="A227" s="24" t="s">
        <v>170</v>
      </c>
      <c r="B227" s="27">
        <v>1</v>
      </c>
      <c r="C227" s="27" t="s">
        <v>791</v>
      </c>
      <c r="D227" s="27" t="s">
        <v>722</v>
      </c>
      <c r="E227" s="28" t="s">
        <v>525</v>
      </c>
      <c r="F227" s="1"/>
      <c r="G227" s="16"/>
      <c r="H227" s="11"/>
      <c r="I227" s="44" t="s">
        <v>289</v>
      </c>
      <c r="J227" s="44">
        <f t="shared" ref="J227:K227" si="7">SUM(J224:J226)</f>
        <v>13</v>
      </c>
      <c r="K227" s="44">
        <f t="shared" si="7"/>
        <v>0</v>
      </c>
      <c r="L227" s="44">
        <f>SUM(L224:L226)</f>
        <v>0</v>
      </c>
      <c r="M227" s="44">
        <f t="shared" ref="M227:O227" si="8">SUM(M224:M226)</f>
        <v>0</v>
      </c>
      <c r="N227" s="44">
        <f t="shared" si="8"/>
        <v>0</v>
      </c>
      <c r="O227" s="44">
        <f t="shared" si="8"/>
        <v>0</v>
      </c>
      <c r="P227" s="46">
        <f t="shared" ref="P227" si="9">K227/(J227-O227)*100</f>
        <v>0</v>
      </c>
      <c r="Q227" s="16"/>
    </row>
    <row r="228" spans="1:17" ht="46.2" customHeight="1" x14ac:dyDescent="0.3">
      <c r="A228" s="24" t="s">
        <v>171</v>
      </c>
      <c r="B228" s="27">
        <v>1</v>
      </c>
      <c r="C228" s="27" t="s">
        <v>792</v>
      </c>
      <c r="D228" s="27"/>
      <c r="E228" s="27" t="s">
        <v>526</v>
      </c>
      <c r="F228" s="1"/>
      <c r="G228" s="16"/>
      <c r="H228" s="11"/>
      <c r="I228" s="16"/>
      <c r="J228" s="16"/>
      <c r="K228" s="16"/>
      <c r="L228" s="16"/>
      <c r="M228" s="16"/>
      <c r="N228" s="16"/>
      <c r="O228" s="16"/>
      <c r="P228" s="16"/>
      <c r="Q228" s="16"/>
    </row>
    <row r="229" spans="1:17" s="7" customFormat="1" ht="46.8" x14ac:dyDescent="0.3">
      <c r="A229" s="24" t="s">
        <v>434</v>
      </c>
      <c r="B229" s="25">
        <v>1</v>
      </c>
      <c r="C229" s="25" t="s">
        <v>827</v>
      </c>
      <c r="D229" s="25"/>
      <c r="E229" s="25" t="s">
        <v>572</v>
      </c>
      <c r="F229" s="1"/>
      <c r="G229" s="11"/>
      <c r="H229" s="11"/>
      <c r="I229" s="11"/>
      <c r="J229" s="11"/>
      <c r="K229" s="11"/>
      <c r="L229" s="11"/>
      <c r="M229" s="11"/>
      <c r="N229" s="11"/>
      <c r="O229" s="11"/>
      <c r="P229" s="11"/>
      <c r="Q229" s="11"/>
    </row>
    <row r="230" spans="1:17" ht="31.2" x14ac:dyDescent="0.3">
      <c r="A230" s="21" t="s">
        <v>172</v>
      </c>
      <c r="B230" s="26"/>
      <c r="C230" s="26" t="s">
        <v>173</v>
      </c>
      <c r="D230" s="26"/>
      <c r="E230" s="26" t="s">
        <v>5</v>
      </c>
      <c r="F230" s="26" t="s">
        <v>302</v>
      </c>
      <c r="G230" s="26" t="s">
        <v>303</v>
      </c>
      <c r="H230" s="26" t="s">
        <v>304</v>
      </c>
      <c r="I230" s="16"/>
      <c r="J230" s="16"/>
      <c r="K230" s="16"/>
      <c r="L230" s="16"/>
      <c r="M230" s="16"/>
      <c r="N230" s="16"/>
      <c r="O230" s="16"/>
      <c r="P230" s="16"/>
      <c r="Q230" s="16"/>
    </row>
    <row r="231" spans="1:17" s="7" customFormat="1" ht="62.4" x14ac:dyDescent="0.3">
      <c r="A231" s="24" t="s">
        <v>435</v>
      </c>
      <c r="B231" s="25">
        <v>1</v>
      </c>
      <c r="C231" s="25" t="s">
        <v>723</v>
      </c>
      <c r="D231" s="25" t="s">
        <v>639</v>
      </c>
      <c r="E231" s="25" t="s">
        <v>626</v>
      </c>
      <c r="F231" s="1"/>
      <c r="G231" s="11"/>
      <c r="H231" s="11"/>
      <c r="I231" s="11"/>
      <c r="J231" s="11"/>
      <c r="K231" s="11"/>
      <c r="L231" s="11"/>
      <c r="M231" s="11"/>
      <c r="N231" s="11"/>
      <c r="O231" s="11"/>
      <c r="P231" s="11"/>
      <c r="Q231" s="11"/>
    </row>
    <row r="232" spans="1:17" s="7" customFormat="1" ht="43.2" customHeight="1" x14ac:dyDescent="0.3">
      <c r="A232" s="24" t="s">
        <v>174</v>
      </c>
      <c r="B232" s="25">
        <v>1</v>
      </c>
      <c r="C232" s="25" t="s">
        <v>724</v>
      </c>
      <c r="D232" s="25"/>
      <c r="E232" s="25"/>
      <c r="F232" s="1"/>
      <c r="G232" s="11"/>
      <c r="H232" s="11"/>
      <c r="I232" s="11"/>
      <c r="J232" s="11"/>
      <c r="K232" s="11"/>
      <c r="L232" s="11"/>
      <c r="M232" s="11"/>
      <c r="N232" s="11"/>
      <c r="O232" s="11"/>
      <c r="P232" s="11"/>
      <c r="Q232" s="11"/>
    </row>
    <row r="233" spans="1:17" ht="31.2" x14ac:dyDescent="0.3">
      <c r="A233" s="21" t="s">
        <v>175</v>
      </c>
      <c r="B233" s="26"/>
      <c r="C233" s="26" t="s">
        <v>399</v>
      </c>
      <c r="D233" s="26"/>
      <c r="E233" s="26" t="s">
        <v>5</v>
      </c>
      <c r="F233" s="26" t="s">
        <v>302</v>
      </c>
      <c r="G233" s="26" t="s">
        <v>303</v>
      </c>
      <c r="H233" s="26" t="s">
        <v>304</v>
      </c>
      <c r="I233" s="16"/>
      <c r="J233" s="16"/>
      <c r="K233" s="16"/>
      <c r="L233" s="16"/>
      <c r="M233" s="16"/>
      <c r="N233" s="16"/>
      <c r="O233" s="16"/>
      <c r="P233" s="16"/>
      <c r="Q233" s="16"/>
    </row>
    <row r="234" spans="1:17" s="7" customFormat="1" ht="60.6" customHeight="1" x14ac:dyDescent="0.3">
      <c r="A234" s="24" t="s">
        <v>176</v>
      </c>
      <c r="B234" s="25">
        <v>1</v>
      </c>
      <c r="C234" s="25" t="s">
        <v>409</v>
      </c>
      <c r="D234" s="25"/>
      <c r="E234" s="25" t="s">
        <v>498</v>
      </c>
      <c r="F234" s="1"/>
      <c r="G234" s="11"/>
      <c r="H234" s="11"/>
      <c r="I234" s="11"/>
      <c r="J234" s="11"/>
      <c r="K234" s="11"/>
      <c r="L234" s="11"/>
      <c r="M234" s="11"/>
      <c r="N234" s="11"/>
      <c r="O234" s="11"/>
      <c r="P234" s="11"/>
      <c r="Q234" s="11"/>
    </row>
    <row r="235" spans="1:17" s="7" customFormat="1" ht="44.4" customHeight="1" x14ac:dyDescent="0.3">
      <c r="A235" s="24" t="s">
        <v>398</v>
      </c>
      <c r="B235" s="25">
        <v>1</v>
      </c>
      <c r="C235" s="25" t="s">
        <v>725</v>
      </c>
      <c r="D235" s="25"/>
      <c r="E235" s="25" t="s">
        <v>498</v>
      </c>
      <c r="F235" s="1"/>
      <c r="G235" s="11"/>
      <c r="H235" s="11"/>
      <c r="I235" s="11"/>
      <c r="J235" s="11"/>
      <c r="K235" s="11"/>
      <c r="L235" s="11"/>
      <c r="M235" s="11"/>
      <c r="N235" s="11"/>
      <c r="O235" s="11"/>
      <c r="P235" s="11"/>
      <c r="Q235" s="11"/>
    </row>
    <row r="236" spans="1:17" s="7" customFormat="1" ht="44.4" customHeight="1" x14ac:dyDescent="0.3">
      <c r="A236" s="24" t="s">
        <v>177</v>
      </c>
      <c r="B236" s="25">
        <v>1</v>
      </c>
      <c r="C236" s="25" t="s">
        <v>410</v>
      </c>
      <c r="D236" s="25"/>
      <c r="E236" s="25" t="s">
        <v>527</v>
      </c>
      <c r="F236" s="1"/>
      <c r="G236" s="11"/>
      <c r="H236" s="11"/>
      <c r="I236" s="11"/>
      <c r="J236" s="11"/>
      <c r="K236" s="11"/>
      <c r="L236" s="11"/>
      <c r="M236" s="11"/>
      <c r="N236" s="11"/>
      <c r="O236" s="11"/>
      <c r="P236" s="11"/>
      <c r="Q236" s="11"/>
    </row>
    <row r="237" spans="1:17" ht="30" customHeight="1" x14ac:dyDescent="0.3">
      <c r="A237" s="24" t="s">
        <v>178</v>
      </c>
      <c r="B237" s="27">
        <v>1</v>
      </c>
      <c r="C237" s="28" t="s">
        <v>273</v>
      </c>
      <c r="D237" s="25"/>
      <c r="E237" s="28" t="s">
        <v>469</v>
      </c>
      <c r="F237" s="1"/>
      <c r="G237" s="16"/>
      <c r="H237" s="11"/>
      <c r="I237" s="16"/>
      <c r="J237" s="16"/>
      <c r="K237" s="16"/>
      <c r="L237" s="16"/>
      <c r="M237" s="16"/>
      <c r="N237" s="16"/>
      <c r="O237" s="16"/>
      <c r="P237" s="16"/>
      <c r="Q237" s="16"/>
    </row>
    <row r="238" spans="1:17" ht="31.2" x14ac:dyDescent="0.3">
      <c r="A238" s="21" t="s">
        <v>179</v>
      </c>
      <c r="B238" s="26"/>
      <c r="C238" s="26" t="s">
        <v>383</v>
      </c>
      <c r="D238" s="26"/>
      <c r="E238" s="26" t="s">
        <v>5</v>
      </c>
      <c r="F238" s="26" t="s">
        <v>302</v>
      </c>
      <c r="G238" s="26" t="s">
        <v>303</v>
      </c>
      <c r="H238" s="26" t="s">
        <v>304</v>
      </c>
      <c r="I238" s="16"/>
      <c r="J238" s="16"/>
      <c r="K238" s="16"/>
      <c r="L238" s="16"/>
      <c r="M238" s="16"/>
      <c r="N238" s="16"/>
      <c r="O238" s="16"/>
      <c r="P238" s="16"/>
      <c r="Q238" s="16"/>
    </row>
    <row r="239" spans="1:17" ht="52.8" customHeight="1" x14ac:dyDescent="0.3">
      <c r="A239" s="24" t="s">
        <v>180</v>
      </c>
      <c r="B239" s="27">
        <v>1</v>
      </c>
      <c r="C239" s="28" t="s">
        <v>274</v>
      </c>
      <c r="D239" s="28"/>
      <c r="E239" s="25" t="s">
        <v>513</v>
      </c>
      <c r="F239" s="1"/>
      <c r="G239" s="16"/>
      <c r="H239" s="11"/>
      <c r="I239" s="16"/>
      <c r="J239" s="16"/>
      <c r="K239" s="16"/>
      <c r="L239" s="16"/>
      <c r="M239" s="16"/>
      <c r="N239" s="16"/>
      <c r="O239" s="16"/>
      <c r="P239" s="16"/>
      <c r="Q239" s="16"/>
    </row>
    <row r="240" spans="1:17" ht="52.8" customHeight="1" x14ac:dyDescent="0.3">
      <c r="A240" s="24" t="s">
        <v>181</v>
      </c>
      <c r="B240" s="25">
        <v>2</v>
      </c>
      <c r="C240" s="25" t="s">
        <v>726</v>
      </c>
      <c r="D240" s="27"/>
      <c r="E240" s="27"/>
      <c r="F240" s="1"/>
      <c r="G240" s="16"/>
      <c r="H240" s="11"/>
      <c r="I240" s="16"/>
      <c r="J240" s="16"/>
      <c r="K240" s="16"/>
      <c r="L240" s="16"/>
      <c r="M240" s="16"/>
      <c r="N240" s="16"/>
      <c r="O240" s="16"/>
      <c r="P240" s="16"/>
      <c r="Q240" s="16"/>
    </row>
    <row r="241" spans="1:17" s="8" customFormat="1" x14ac:dyDescent="0.3">
      <c r="A241" s="21" t="s">
        <v>182</v>
      </c>
      <c r="B241" s="30"/>
      <c r="C241" s="48" t="s">
        <v>183</v>
      </c>
      <c r="D241" s="49"/>
      <c r="E241" s="49"/>
      <c r="F241" s="49"/>
      <c r="G241" s="49"/>
      <c r="H241" s="50"/>
      <c r="I241" s="1"/>
      <c r="J241" s="1"/>
      <c r="K241" s="1"/>
      <c r="L241" s="1"/>
      <c r="M241" s="1"/>
      <c r="N241" s="1"/>
      <c r="O241" s="1"/>
      <c r="P241" s="1"/>
      <c r="Q241" s="1"/>
    </row>
    <row r="242" spans="1:17" ht="75" customHeight="1" x14ac:dyDescent="0.3">
      <c r="A242" s="21"/>
      <c r="B242" s="22"/>
      <c r="C242" s="37" t="s">
        <v>334</v>
      </c>
      <c r="D242" s="38"/>
      <c r="E242" s="13"/>
      <c r="F242" s="14"/>
      <c r="G242" s="14"/>
      <c r="H242" s="15"/>
      <c r="I242" s="16"/>
      <c r="J242" s="16"/>
      <c r="K242" s="16"/>
      <c r="L242" s="16"/>
      <c r="M242" s="16"/>
      <c r="N242" s="16"/>
      <c r="O242" s="16"/>
      <c r="P242" s="16"/>
      <c r="Q242" s="16"/>
    </row>
    <row r="243" spans="1:17" ht="75" customHeight="1" x14ac:dyDescent="0.3">
      <c r="A243" s="21"/>
      <c r="B243" s="22"/>
      <c r="C243" s="37" t="s">
        <v>331</v>
      </c>
      <c r="D243" s="38"/>
      <c r="E243" s="13"/>
      <c r="F243" s="14"/>
      <c r="G243" s="14"/>
      <c r="H243" s="15"/>
      <c r="I243" s="16"/>
      <c r="J243" s="16"/>
      <c r="K243" s="16"/>
      <c r="L243" s="16"/>
      <c r="M243" s="16"/>
      <c r="N243" s="16"/>
      <c r="O243" s="16"/>
      <c r="P243" s="16"/>
      <c r="Q243" s="16"/>
    </row>
    <row r="244" spans="1:17" ht="75" customHeight="1" x14ac:dyDescent="0.3">
      <c r="A244" s="21"/>
      <c r="B244" s="22"/>
      <c r="C244" s="37" t="s">
        <v>332</v>
      </c>
      <c r="D244" s="38"/>
      <c r="E244" s="13"/>
      <c r="F244" s="14"/>
      <c r="G244" s="14"/>
      <c r="H244" s="15"/>
      <c r="I244" s="16"/>
      <c r="J244" s="16"/>
      <c r="K244" s="16"/>
      <c r="L244" s="16"/>
      <c r="M244" s="16"/>
      <c r="N244" s="16"/>
      <c r="O244" s="16"/>
      <c r="P244" s="16"/>
      <c r="Q244" s="16"/>
    </row>
    <row r="245" spans="1:17" ht="75" customHeight="1" x14ac:dyDescent="0.3">
      <c r="A245" s="21"/>
      <c r="B245" s="22"/>
      <c r="C245" s="37" t="s">
        <v>333</v>
      </c>
      <c r="D245" s="38"/>
      <c r="E245" s="13"/>
      <c r="F245" s="14"/>
      <c r="G245" s="14"/>
      <c r="H245" s="15"/>
      <c r="I245" s="16"/>
      <c r="J245" s="16"/>
      <c r="K245" s="16"/>
      <c r="L245" s="16"/>
      <c r="M245" s="16"/>
      <c r="N245" s="16"/>
      <c r="O245" s="16"/>
      <c r="P245" s="16"/>
      <c r="Q245" s="16"/>
    </row>
    <row r="246" spans="1:17" ht="31.2" x14ac:dyDescent="0.3">
      <c r="A246" s="21" t="s">
        <v>184</v>
      </c>
      <c r="B246" s="26"/>
      <c r="C246" s="26" t="s">
        <v>185</v>
      </c>
      <c r="D246" s="23" t="s">
        <v>248</v>
      </c>
      <c r="E246" s="26" t="s">
        <v>5</v>
      </c>
      <c r="F246" s="26" t="s">
        <v>302</v>
      </c>
      <c r="G246" s="26" t="s">
        <v>303</v>
      </c>
      <c r="H246" s="26" t="s">
        <v>304</v>
      </c>
      <c r="I246" s="28"/>
      <c r="J246" s="22" t="s">
        <v>279</v>
      </c>
      <c r="K246" s="22" t="s">
        <v>280</v>
      </c>
      <c r="L246" s="22" t="s">
        <v>281</v>
      </c>
      <c r="M246" s="22" t="s">
        <v>282</v>
      </c>
      <c r="N246" s="22" t="s">
        <v>283</v>
      </c>
      <c r="O246" s="22" t="s">
        <v>284</v>
      </c>
      <c r="P246" s="22" t="s">
        <v>290</v>
      </c>
      <c r="Q246" s="22" t="s">
        <v>285</v>
      </c>
    </row>
    <row r="247" spans="1:17" s="7" customFormat="1" ht="46.8" x14ac:dyDescent="0.3">
      <c r="A247" s="24" t="s">
        <v>186</v>
      </c>
      <c r="B247" s="25">
        <v>1</v>
      </c>
      <c r="C247" s="55" t="s">
        <v>727</v>
      </c>
      <c r="D247" s="55" t="s">
        <v>275</v>
      </c>
      <c r="E247" s="25" t="s">
        <v>616</v>
      </c>
      <c r="F247" s="1"/>
      <c r="G247" s="11"/>
      <c r="H247" s="11"/>
      <c r="I247" s="11"/>
      <c r="J247" s="42" t="s">
        <v>286</v>
      </c>
      <c r="K247" s="25">
        <f>COUNTIF($B246:$B297,"=1")</f>
        <v>39</v>
      </c>
      <c r="L247" s="25">
        <f>COUNTIFS($B$246:$B$297,"=1",($F$246:$F$297),"=2")</f>
        <v>0</v>
      </c>
      <c r="M247" s="25">
        <f>COUNTIFS($B$246:$B$297,"=1",($F$246:$F$297),"=1")</f>
        <v>0</v>
      </c>
      <c r="N247" s="25">
        <f>COUNTIFS($B$246:$B$297,"=1",($F$246:$F$297),"=0")</f>
        <v>0</v>
      </c>
      <c r="O247" s="25">
        <f>COUNTIFS($B$246:$B$297,"=1",($F$246:$F$297),"=7")</f>
        <v>0</v>
      </c>
      <c r="P247" s="25">
        <f>COUNTIFS($B$246:$B$297,"=1",($F$246:$F$297),"=8")</f>
        <v>0</v>
      </c>
      <c r="Q247" s="43">
        <f>L247/(K247-P247)*100</f>
        <v>0</v>
      </c>
    </row>
    <row r="248" spans="1:17" ht="46.8" x14ac:dyDescent="0.3">
      <c r="A248" s="24" t="s">
        <v>187</v>
      </c>
      <c r="B248" s="27">
        <v>1</v>
      </c>
      <c r="C248" s="28" t="s">
        <v>829</v>
      </c>
      <c r="D248" s="28"/>
      <c r="E248" s="28" t="s">
        <v>605</v>
      </c>
      <c r="F248" s="1"/>
      <c r="G248" s="16"/>
      <c r="H248" s="11"/>
      <c r="I248" s="16"/>
      <c r="J248" s="40" t="s">
        <v>287</v>
      </c>
      <c r="K248" s="28">
        <f>COUNTIF($B246:$B297,"=2")</f>
        <v>7</v>
      </c>
      <c r="L248" s="25">
        <f>COUNTIFS($B$246:$B$297,"=2",($F$246:$F$297),"=2")</f>
        <v>0</v>
      </c>
      <c r="M248" s="25">
        <f>COUNTIFS($B$246:$B$297,"=2",($F$246:$F$297),"=1")</f>
        <v>0</v>
      </c>
      <c r="N248" s="25">
        <f>COUNTIFS($B$246:$B$297,"=2",($F$246:$F$297),"=0")</f>
        <v>0</v>
      </c>
      <c r="O248" s="25">
        <f>COUNTIFS($B$246:$B$297,"=2",($F$246:$F$297),"=7")</f>
        <v>0</v>
      </c>
      <c r="P248" s="25">
        <f>COUNTIFS($B$246:$B$297,"=2",($F$246:$F$297),"=8")</f>
        <v>0</v>
      </c>
      <c r="Q248" s="41">
        <f>L248/(K248-P248)*100</f>
        <v>0</v>
      </c>
    </row>
    <row r="249" spans="1:17" ht="46.8" x14ac:dyDescent="0.3">
      <c r="A249" s="24" t="s">
        <v>188</v>
      </c>
      <c r="B249" s="27">
        <v>1</v>
      </c>
      <c r="C249" s="28" t="s">
        <v>828</v>
      </c>
      <c r="D249" s="28"/>
      <c r="E249" s="28" t="s">
        <v>605</v>
      </c>
      <c r="F249" s="1"/>
      <c r="G249" s="16"/>
      <c r="H249" s="11"/>
      <c r="I249" s="16"/>
      <c r="J249" s="40" t="s">
        <v>288</v>
      </c>
      <c r="K249" s="28">
        <f>COUNTIF($B246:$B297,"=3")</f>
        <v>0</v>
      </c>
      <c r="L249" s="25">
        <f>COUNTIFS($B$246:$B$297,"=3",($F$246:$F$297),"=2")</f>
        <v>0</v>
      </c>
      <c r="M249" s="25">
        <f>COUNTIFS($B$246:$B$297,"=3",($F$246:$F$297),"=1")</f>
        <v>0</v>
      </c>
      <c r="N249" s="25">
        <f>COUNTIFS($B$246:$B$297,"=3",($F$246:$F$297),"=0")</f>
        <v>0</v>
      </c>
      <c r="O249" s="25">
        <f>COUNTIFS($B$246:$B$297,"=3",($F$246:$F$297),"=7")</f>
        <v>0</v>
      </c>
      <c r="P249" s="25">
        <f>COUNTIFS($B$246:$B$297,"=3",($G$246:$G$297),"=8")</f>
        <v>0</v>
      </c>
      <c r="Q249" s="41"/>
    </row>
    <row r="250" spans="1:17" ht="45.6" customHeight="1" x14ac:dyDescent="0.3">
      <c r="A250" s="24" t="s">
        <v>189</v>
      </c>
      <c r="B250" s="27">
        <v>1</v>
      </c>
      <c r="C250" s="28" t="s">
        <v>728</v>
      </c>
      <c r="D250" s="28"/>
      <c r="E250" s="28" t="s">
        <v>587</v>
      </c>
      <c r="F250" s="1"/>
      <c r="G250" s="16"/>
      <c r="H250" s="11"/>
      <c r="I250" s="16"/>
      <c r="J250" s="26" t="s">
        <v>289</v>
      </c>
      <c r="K250" s="26">
        <f>SUM(K247:K249)</f>
        <v>46</v>
      </c>
      <c r="L250" s="26">
        <f t="shared" ref="L250:P250" si="10">SUM(L247:L249)</f>
        <v>0</v>
      </c>
      <c r="M250" s="26">
        <f t="shared" si="10"/>
        <v>0</v>
      </c>
      <c r="N250" s="26">
        <f t="shared" si="10"/>
        <v>0</v>
      </c>
      <c r="O250" s="26">
        <f t="shared" si="10"/>
        <v>0</v>
      </c>
      <c r="P250" s="26">
        <f t="shared" si="10"/>
        <v>0</v>
      </c>
      <c r="Q250" s="51">
        <f>L250/(K250-P250)*100</f>
        <v>0</v>
      </c>
    </row>
    <row r="251" spans="1:17" ht="67.2" customHeight="1" x14ac:dyDescent="0.3">
      <c r="A251" s="24" t="s">
        <v>190</v>
      </c>
      <c r="B251" s="27">
        <v>1</v>
      </c>
      <c r="C251" s="28" t="s">
        <v>830</v>
      </c>
      <c r="D251" s="28"/>
      <c r="E251" s="25" t="s">
        <v>588</v>
      </c>
      <c r="F251" s="1"/>
      <c r="G251" s="16"/>
      <c r="H251" s="11"/>
      <c r="I251" s="16"/>
      <c r="J251" s="16"/>
      <c r="K251" s="16"/>
      <c r="L251" s="16"/>
      <c r="M251" s="16"/>
      <c r="N251" s="16"/>
      <c r="O251" s="16"/>
      <c r="P251" s="16"/>
      <c r="Q251" s="16"/>
    </row>
    <row r="252" spans="1:17" ht="31.2" x14ac:dyDescent="0.3">
      <c r="A252" s="21" t="s">
        <v>191</v>
      </c>
      <c r="B252" s="26"/>
      <c r="C252" s="26" t="s">
        <v>192</v>
      </c>
      <c r="D252" s="26"/>
      <c r="E252" s="26" t="s">
        <v>5</v>
      </c>
      <c r="F252" s="26" t="s">
        <v>302</v>
      </c>
      <c r="G252" s="26" t="s">
        <v>303</v>
      </c>
      <c r="H252" s="26" t="s">
        <v>304</v>
      </c>
      <c r="I252" s="16"/>
      <c r="J252" s="16"/>
      <c r="K252" s="16"/>
      <c r="L252" s="16"/>
      <c r="M252" s="16"/>
      <c r="N252" s="16"/>
      <c r="O252" s="16"/>
      <c r="P252" s="16"/>
      <c r="Q252" s="16"/>
    </row>
    <row r="253" spans="1:17" ht="37.200000000000003" customHeight="1" x14ac:dyDescent="0.3">
      <c r="A253" s="24" t="s">
        <v>193</v>
      </c>
      <c r="B253" s="25">
        <v>1</v>
      </c>
      <c r="C253" s="25" t="s">
        <v>729</v>
      </c>
      <c r="D253" s="25" t="s">
        <v>276</v>
      </c>
      <c r="E253" s="28" t="s">
        <v>477</v>
      </c>
      <c r="F253" s="1"/>
      <c r="G253" s="16"/>
      <c r="H253" s="11"/>
      <c r="I253" s="16"/>
      <c r="J253" s="16"/>
      <c r="K253" s="16"/>
      <c r="L253" s="16"/>
      <c r="M253" s="16"/>
      <c r="N253" s="16"/>
      <c r="O253" s="16"/>
      <c r="P253" s="16"/>
      <c r="Q253" s="16"/>
    </row>
    <row r="254" spans="1:17" ht="37.200000000000003" customHeight="1" x14ac:dyDescent="0.3">
      <c r="A254" s="24" t="s">
        <v>194</v>
      </c>
      <c r="B254" s="27">
        <v>1</v>
      </c>
      <c r="C254" s="28" t="s">
        <v>730</v>
      </c>
      <c r="D254" s="28"/>
      <c r="E254" s="28" t="s">
        <v>477</v>
      </c>
      <c r="F254" s="1"/>
      <c r="G254" s="16"/>
      <c r="H254" s="11"/>
      <c r="I254" s="16"/>
      <c r="J254" s="16"/>
      <c r="K254" s="16"/>
      <c r="L254" s="16"/>
      <c r="M254" s="16"/>
      <c r="N254" s="16"/>
      <c r="O254" s="16"/>
      <c r="P254" s="16"/>
      <c r="Q254" s="16"/>
    </row>
    <row r="255" spans="1:17" s="7" customFormat="1" ht="69.599999999999994" customHeight="1" x14ac:dyDescent="0.3">
      <c r="A255" s="24" t="s">
        <v>195</v>
      </c>
      <c r="B255" s="25">
        <v>1</v>
      </c>
      <c r="C255" s="25" t="s">
        <v>777</v>
      </c>
      <c r="D255" s="25"/>
      <c r="E255" s="25"/>
      <c r="F255" s="1"/>
      <c r="G255" s="11"/>
      <c r="H255" s="11"/>
      <c r="I255" s="11"/>
      <c r="J255" s="11"/>
      <c r="K255" s="11"/>
      <c r="L255" s="11"/>
      <c r="M255" s="11"/>
      <c r="N255" s="11"/>
      <c r="O255" s="11"/>
      <c r="P255" s="11"/>
      <c r="Q255" s="11"/>
    </row>
    <row r="256" spans="1:17" s="7" customFormat="1" ht="53.4" customHeight="1" x14ac:dyDescent="0.3">
      <c r="A256" s="24" t="s">
        <v>365</v>
      </c>
      <c r="B256" s="25">
        <v>1</v>
      </c>
      <c r="C256" s="25" t="s">
        <v>831</v>
      </c>
      <c r="D256" s="52"/>
      <c r="E256" s="25"/>
      <c r="F256" s="1"/>
      <c r="G256" s="11"/>
      <c r="H256" s="11"/>
      <c r="I256" s="11"/>
      <c r="J256" s="11"/>
      <c r="K256" s="11"/>
      <c r="L256" s="11"/>
      <c r="M256" s="11"/>
      <c r="N256" s="11"/>
      <c r="O256" s="11"/>
      <c r="P256" s="11"/>
      <c r="Q256" s="11"/>
    </row>
    <row r="257" spans="1:17" ht="31.2" x14ac:dyDescent="0.3">
      <c r="A257" s="21" t="s">
        <v>196</v>
      </c>
      <c r="B257" s="26"/>
      <c r="C257" s="26" t="s">
        <v>197</v>
      </c>
      <c r="D257" s="26"/>
      <c r="E257" s="26" t="s">
        <v>5</v>
      </c>
      <c r="F257" s="26" t="s">
        <v>302</v>
      </c>
      <c r="G257" s="26" t="s">
        <v>303</v>
      </c>
      <c r="H257" s="26" t="s">
        <v>304</v>
      </c>
      <c r="I257" s="16"/>
      <c r="J257" s="16"/>
      <c r="K257" s="16"/>
      <c r="L257" s="16"/>
      <c r="M257" s="16"/>
      <c r="N257" s="16"/>
      <c r="O257" s="16"/>
      <c r="P257" s="16"/>
      <c r="Q257" s="16"/>
    </row>
    <row r="258" spans="1:17" ht="40.799999999999997" customHeight="1" x14ac:dyDescent="0.3">
      <c r="A258" s="24" t="s">
        <v>198</v>
      </c>
      <c r="B258" s="27">
        <v>1</v>
      </c>
      <c r="C258" s="28" t="s">
        <v>731</v>
      </c>
      <c r="D258" s="28"/>
      <c r="E258" s="28" t="s">
        <v>589</v>
      </c>
      <c r="F258" s="1"/>
      <c r="G258" s="16"/>
      <c r="H258" s="11"/>
      <c r="I258" s="16"/>
      <c r="J258" s="16"/>
      <c r="K258" s="16"/>
      <c r="L258" s="16"/>
      <c r="M258" s="16"/>
      <c r="N258" s="16"/>
      <c r="O258" s="16"/>
      <c r="P258" s="16"/>
      <c r="Q258" s="16"/>
    </row>
    <row r="259" spans="1:17" ht="40.799999999999997" customHeight="1" x14ac:dyDescent="0.3">
      <c r="A259" s="24" t="s">
        <v>436</v>
      </c>
      <c r="B259" s="27">
        <v>1</v>
      </c>
      <c r="C259" s="28" t="s">
        <v>732</v>
      </c>
      <c r="D259" s="28"/>
      <c r="E259" s="28" t="s">
        <v>589</v>
      </c>
      <c r="F259" s="1"/>
      <c r="G259" s="16"/>
      <c r="H259" s="11"/>
      <c r="I259" s="16"/>
      <c r="J259" s="16"/>
      <c r="K259" s="16"/>
      <c r="L259" s="16"/>
      <c r="M259" s="16"/>
      <c r="N259" s="16"/>
      <c r="O259" s="16"/>
      <c r="P259" s="16"/>
      <c r="Q259" s="16"/>
    </row>
    <row r="260" spans="1:17" ht="40.799999999999997" customHeight="1" x14ac:dyDescent="0.3">
      <c r="A260" s="24" t="s">
        <v>437</v>
      </c>
      <c r="B260" s="27">
        <v>1</v>
      </c>
      <c r="C260" s="28" t="s">
        <v>733</v>
      </c>
      <c r="D260" s="28"/>
      <c r="E260" s="28" t="s">
        <v>589</v>
      </c>
      <c r="F260" s="1"/>
      <c r="G260" s="16"/>
      <c r="H260" s="11"/>
      <c r="I260" s="16"/>
      <c r="J260" s="16"/>
      <c r="K260" s="16"/>
      <c r="L260" s="16"/>
      <c r="M260" s="16"/>
      <c r="N260" s="16"/>
      <c r="O260" s="16"/>
      <c r="P260" s="16"/>
      <c r="Q260" s="16"/>
    </row>
    <row r="261" spans="1:17" ht="40.799999999999997" customHeight="1" x14ac:dyDescent="0.3">
      <c r="A261" s="24" t="s">
        <v>438</v>
      </c>
      <c r="B261" s="27">
        <v>1</v>
      </c>
      <c r="C261" s="28" t="s">
        <v>734</v>
      </c>
      <c r="D261" s="28"/>
      <c r="E261" s="28" t="s">
        <v>589</v>
      </c>
      <c r="F261" s="1"/>
      <c r="G261" s="16"/>
      <c r="H261" s="11"/>
      <c r="I261" s="16"/>
      <c r="J261" s="16"/>
      <c r="K261" s="16"/>
      <c r="L261" s="16"/>
      <c r="M261" s="16"/>
      <c r="N261" s="16"/>
      <c r="O261" s="16"/>
      <c r="P261" s="16"/>
      <c r="Q261" s="16"/>
    </row>
    <row r="262" spans="1:17" ht="40.799999999999997" customHeight="1" x14ac:dyDescent="0.3">
      <c r="A262" s="24" t="s">
        <v>439</v>
      </c>
      <c r="B262" s="27">
        <v>1</v>
      </c>
      <c r="C262" s="28" t="s">
        <v>735</v>
      </c>
      <c r="D262" s="28"/>
      <c r="E262" s="28" t="s">
        <v>589</v>
      </c>
      <c r="F262" s="1"/>
      <c r="G262" s="16"/>
      <c r="H262" s="11"/>
      <c r="I262" s="16"/>
      <c r="J262" s="16"/>
      <c r="K262" s="16"/>
      <c r="L262" s="16"/>
      <c r="M262" s="16"/>
      <c r="N262" s="16"/>
      <c r="O262" s="16"/>
      <c r="P262" s="16"/>
      <c r="Q262" s="16"/>
    </row>
    <row r="263" spans="1:17" ht="31.2" x14ac:dyDescent="0.3">
      <c r="A263" s="21" t="s">
        <v>199</v>
      </c>
      <c r="B263" s="26"/>
      <c r="C263" s="26" t="s">
        <v>278</v>
      </c>
      <c r="D263" s="26"/>
      <c r="E263" s="26" t="s">
        <v>5</v>
      </c>
      <c r="F263" s="26" t="s">
        <v>302</v>
      </c>
      <c r="G263" s="26" t="s">
        <v>303</v>
      </c>
      <c r="H263" s="26" t="s">
        <v>304</v>
      </c>
      <c r="I263" s="16"/>
      <c r="J263" s="16"/>
      <c r="K263" s="16"/>
      <c r="L263" s="16"/>
      <c r="M263" s="16"/>
      <c r="N263" s="16"/>
      <c r="O263" s="16"/>
      <c r="P263" s="16"/>
      <c r="Q263" s="16"/>
    </row>
    <row r="264" spans="1:17" ht="44.4" customHeight="1" x14ac:dyDescent="0.3">
      <c r="A264" s="24" t="s">
        <v>200</v>
      </c>
      <c r="B264" s="25">
        <v>1</v>
      </c>
      <c r="C264" s="25" t="s">
        <v>778</v>
      </c>
      <c r="D264" s="25"/>
      <c r="E264" s="25" t="s">
        <v>598</v>
      </c>
      <c r="F264" s="1"/>
      <c r="G264" s="16"/>
      <c r="H264" s="11"/>
      <c r="I264" s="16"/>
      <c r="J264" s="16"/>
      <c r="K264" s="16"/>
      <c r="L264" s="16"/>
      <c r="M264" s="16"/>
      <c r="N264" s="16"/>
      <c r="O264" s="16"/>
      <c r="P264" s="16"/>
      <c r="Q264" s="16"/>
    </row>
    <row r="265" spans="1:17" ht="44.4" customHeight="1" x14ac:dyDescent="0.3">
      <c r="A265" s="24" t="s">
        <v>201</v>
      </c>
      <c r="B265" s="25">
        <v>1</v>
      </c>
      <c r="C265" s="25" t="s">
        <v>736</v>
      </c>
      <c r="D265" s="25"/>
      <c r="E265" s="25" t="s">
        <v>598</v>
      </c>
      <c r="F265" s="1"/>
      <c r="G265" s="16"/>
      <c r="H265" s="11"/>
      <c r="I265" s="16"/>
      <c r="J265" s="16"/>
      <c r="K265" s="16"/>
      <c r="L265" s="16"/>
      <c r="M265" s="16"/>
      <c r="N265" s="16"/>
      <c r="O265" s="16"/>
      <c r="P265" s="16"/>
      <c r="Q265" s="16"/>
    </row>
    <row r="266" spans="1:17" ht="58.8" customHeight="1" x14ac:dyDescent="0.3">
      <c r="A266" s="24" t="s">
        <v>202</v>
      </c>
      <c r="B266" s="25">
        <v>1</v>
      </c>
      <c r="C266" s="25" t="s">
        <v>737</v>
      </c>
      <c r="D266" s="25"/>
      <c r="E266" s="25" t="s">
        <v>598</v>
      </c>
      <c r="F266" s="1"/>
      <c r="G266" s="16"/>
      <c r="H266" s="11"/>
      <c r="I266" s="16"/>
      <c r="J266" s="16"/>
      <c r="K266" s="16"/>
      <c r="L266" s="16"/>
      <c r="M266" s="16"/>
      <c r="N266" s="16"/>
      <c r="O266" s="16"/>
      <c r="P266" s="16"/>
      <c r="Q266" s="16"/>
    </row>
    <row r="267" spans="1:17" ht="44.4" customHeight="1" x14ac:dyDescent="0.3">
      <c r="A267" s="24" t="s">
        <v>203</v>
      </c>
      <c r="B267" s="25">
        <v>1</v>
      </c>
      <c r="C267" s="25" t="s">
        <v>738</v>
      </c>
      <c r="D267" s="25"/>
      <c r="E267" s="25" t="s">
        <v>598</v>
      </c>
      <c r="F267" s="1"/>
      <c r="G267" s="16"/>
      <c r="H267" s="11"/>
      <c r="I267" s="16"/>
      <c r="J267" s="16"/>
      <c r="K267" s="16"/>
      <c r="L267" s="16"/>
      <c r="M267" s="16"/>
      <c r="N267" s="16"/>
      <c r="O267" s="16"/>
      <c r="P267" s="16"/>
      <c r="Q267" s="16"/>
    </row>
    <row r="268" spans="1:17" ht="44.4" customHeight="1" x14ac:dyDescent="0.3">
      <c r="A268" s="24" t="s">
        <v>366</v>
      </c>
      <c r="B268" s="25">
        <v>1</v>
      </c>
      <c r="C268" s="25" t="s">
        <v>739</v>
      </c>
      <c r="D268" s="25"/>
      <c r="E268" s="25" t="s">
        <v>597</v>
      </c>
      <c r="F268" s="1"/>
      <c r="G268" s="16"/>
      <c r="H268" s="11"/>
      <c r="I268" s="16"/>
      <c r="J268" s="16"/>
      <c r="K268" s="16"/>
      <c r="L268" s="16"/>
      <c r="M268" s="16"/>
      <c r="N268" s="16"/>
      <c r="O268" s="16"/>
      <c r="P268" s="16"/>
      <c r="Q268" s="16"/>
    </row>
    <row r="269" spans="1:17" ht="44.4" customHeight="1" x14ac:dyDescent="0.3">
      <c r="A269" s="24" t="s">
        <v>367</v>
      </c>
      <c r="B269" s="25">
        <v>1</v>
      </c>
      <c r="C269" s="25" t="s">
        <v>740</v>
      </c>
      <c r="D269" s="25"/>
      <c r="E269" s="25" t="s">
        <v>597</v>
      </c>
      <c r="F269" s="1"/>
      <c r="G269" s="16"/>
      <c r="H269" s="11"/>
      <c r="I269" s="16"/>
      <c r="J269" s="16"/>
      <c r="K269" s="16"/>
      <c r="L269" s="16"/>
      <c r="M269" s="16"/>
      <c r="N269" s="16"/>
      <c r="O269" s="16"/>
      <c r="P269" s="16"/>
      <c r="Q269" s="16"/>
    </row>
    <row r="270" spans="1:17" ht="44.4" customHeight="1" x14ac:dyDescent="0.3">
      <c r="A270" s="24" t="s">
        <v>204</v>
      </c>
      <c r="B270" s="25">
        <v>1</v>
      </c>
      <c r="C270" s="25" t="s">
        <v>741</v>
      </c>
      <c r="D270" s="25"/>
      <c r="E270" s="25" t="s">
        <v>606</v>
      </c>
      <c r="F270" s="1"/>
      <c r="G270" s="16"/>
      <c r="H270" s="11"/>
      <c r="I270" s="16"/>
      <c r="J270" s="16"/>
      <c r="K270" s="16"/>
      <c r="L270" s="16"/>
      <c r="M270" s="16"/>
      <c r="N270" s="16"/>
      <c r="O270" s="16"/>
      <c r="P270" s="16"/>
      <c r="Q270" s="16"/>
    </row>
    <row r="271" spans="1:17" ht="44.4" customHeight="1" x14ac:dyDescent="0.3">
      <c r="A271" s="24" t="s">
        <v>368</v>
      </c>
      <c r="B271" s="27">
        <v>1</v>
      </c>
      <c r="C271" s="28" t="s">
        <v>742</v>
      </c>
      <c r="D271" s="28"/>
      <c r="E271" s="28" t="s">
        <v>590</v>
      </c>
      <c r="F271" s="1"/>
      <c r="G271" s="16"/>
      <c r="H271" s="11"/>
      <c r="I271" s="16"/>
      <c r="J271" s="16"/>
      <c r="K271" s="16"/>
      <c r="L271" s="16"/>
      <c r="M271" s="16"/>
      <c r="N271" s="16"/>
      <c r="O271" s="16"/>
      <c r="P271" s="16"/>
      <c r="Q271" s="16"/>
    </row>
    <row r="272" spans="1:17" ht="44.4" customHeight="1" x14ac:dyDescent="0.3">
      <c r="A272" s="24" t="s">
        <v>205</v>
      </c>
      <c r="B272" s="27">
        <v>1</v>
      </c>
      <c r="C272" s="28" t="s">
        <v>743</v>
      </c>
      <c r="D272" s="28" t="s">
        <v>277</v>
      </c>
      <c r="E272" s="28" t="s">
        <v>476</v>
      </c>
      <c r="F272" s="1"/>
      <c r="G272" s="16"/>
      <c r="H272" s="11"/>
      <c r="I272" s="16"/>
      <c r="J272" s="16"/>
      <c r="K272" s="16"/>
      <c r="L272" s="16"/>
      <c r="M272" s="16"/>
      <c r="N272" s="16"/>
      <c r="O272" s="16"/>
      <c r="P272" s="16"/>
      <c r="Q272" s="16"/>
    </row>
    <row r="273" spans="1:17" ht="44.4" customHeight="1" x14ac:dyDescent="0.3">
      <c r="A273" s="24" t="s">
        <v>206</v>
      </c>
      <c r="B273" s="27">
        <v>1</v>
      </c>
      <c r="C273" s="28" t="s">
        <v>744</v>
      </c>
      <c r="D273" s="28"/>
      <c r="E273" s="28" t="s">
        <v>514</v>
      </c>
      <c r="F273" s="1"/>
      <c r="G273" s="16"/>
      <c r="H273" s="11"/>
      <c r="I273" s="16"/>
      <c r="J273" s="16"/>
      <c r="K273" s="16"/>
      <c r="L273" s="16"/>
      <c r="M273" s="16"/>
      <c r="N273" s="16"/>
      <c r="O273" s="16"/>
      <c r="P273" s="16"/>
      <c r="Q273" s="16"/>
    </row>
    <row r="274" spans="1:17" ht="44.4" customHeight="1" x14ac:dyDescent="0.3">
      <c r="A274" s="24" t="s">
        <v>207</v>
      </c>
      <c r="B274" s="27">
        <v>1</v>
      </c>
      <c r="C274" s="28" t="s">
        <v>745</v>
      </c>
      <c r="D274" s="28"/>
      <c r="E274" s="28" t="s">
        <v>120</v>
      </c>
      <c r="F274" s="1"/>
      <c r="G274" s="16"/>
      <c r="H274" s="11"/>
      <c r="I274" s="16"/>
      <c r="J274" s="16"/>
      <c r="K274" s="16"/>
      <c r="L274" s="16"/>
      <c r="M274" s="16"/>
      <c r="N274" s="16"/>
      <c r="O274" s="16"/>
      <c r="P274" s="16"/>
      <c r="Q274" s="16"/>
    </row>
    <row r="275" spans="1:17" ht="44.4" customHeight="1" x14ac:dyDescent="0.3">
      <c r="A275" s="24" t="s">
        <v>208</v>
      </c>
      <c r="B275" s="27">
        <v>1</v>
      </c>
      <c r="C275" s="27" t="s">
        <v>746</v>
      </c>
      <c r="D275" s="28"/>
      <c r="E275" s="27" t="s">
        <v>476</v>
      </c>
      <c r="F275" s="1"/>
      <c r="G275" s="16"/>
      <c r="H275" s="11"/>
      <c r="I275" s="16"/>
      <c r="J275" s="16"/>
      <c r="K275" s="16"/>
      <c r="L275" s="16"/>
      <c r="M275" s="16"/>
      <c r="N275" s="16"/>
      <c r="O275" s="16"/>
      <c r="P275" s="16"/>
      <c r="Q275" s="16"/>
    </row>
    <row r="276" spans="1:17" ht="44.4" customHeight="1" x14ac:dyDescent="0.3">
      <c r="A276" s="24" t="s">
        <v>440</v>
      </c>
      <c r="B276" s="27">
        <v>2</v>
      </c>
      <c r="C276" s="28" t="s">
        <v>747</v>
      </c>
      <c r="D276" s="28"/>
      <c r="E276" s="28" t="s">
        <v>476</v>
      </c>
      <c r="F276" s="1"/>
      <c r="G276" s="16"/>
      <c r="H276" s="11"/>
      <c r="I276" s="16"/>
      <c r="J276" s="16"/>
      <c r="K276" s="16"/>
      <c r="L276" s="16"/>
      <c r="M276" s="16"/>
      <c r="N276" s="16"/>
      <c r="O276" s="16"/>
      <c r="P276" s="16"/>
      <c r="Q276" s="16"/>
    </row>
    <row r="277" spans="1:17" s="7" customFormat="1" ht="44.4" customHeight="1" x14ac:dyDescent="0.3">
      <c r="A277" s="24" t="s">
        <v>209</v>
      </c>
      <c r="B277" s="25">
        <v>1</v>
      </c>
      <c r="C277" s="25" t="s">
        <v>748</v>
      </c>
      <c r="D277" s="25"/>
      <c r="E277" s="25" t="s">
        <v>476</v>
      </c>
      <c r="F277" s="1"/>
      <c r="G277" s="11"/>
      <c r="H277" s="11"/>
      <c r="I277" s="11"/>
      <c r="J277" s="11"/>
      <c r="K277" s="11"/>
      <c r="L277" s="11"/>
      <c r="M277" s="11"/>
      <c r="N277" s="11"/>
      <c r="O277" s="11"/>
      <c r="P277" s="11"/>
      <c r="Q277" s="11"/>
    </row>
    <row r="278" spans="1:17" ht="44.4" customHeight="1" x14ac:dyDescent="0.3">
      <c r="A278" s="24" t="s">
        <v>210</v>
      </c>
      <c r="B278" s="32">
        <v>1</v>
      </c>
      <c r="C278" s="28" t="s">
        <v>749</v>
      </c>
      <c r="D278" s="28"/>
      <c r="E278" s="28" t="s">
        <v>557</v>
      </c>
      <c r="F278" s="1"/>
      <c r="G278" s="16"/>
      <c r="H278" s="11"/>
      <c r="I278" s="16"/>
      <c r="J278" s="16"/>
      <c r="K278" s="16"/>
      <c r="L278" s="16"/>
      <c r="M278" s="16"/>
      <c r="N278" s="16"/>
      <c r="O278" s="16"/>
      <c r="P278" s="16"/>
      <c r="Q278" s="16"/>
    </row>
    <row r="279" spans="1:17" ht="59.4" customHeight="1" x14ac:dyDescent="0.3">
      <c r="A279" s="24" t="s">
        <v>441</v>
      </c>
      <c r="B279" s="33">
        <v>1</v>
      </c>
      <c r="C279" s="28" t="s">
        <v>750</v>
      </c>
      <c r="D279" s="28"/>
      <c r="E279" s="28" t="s">
        <v>558</v>
      </c>
      <c r="F279" s="1"/>
      <c r="G279" s="16"/>
      <c r="H279" s="11"/>
      <c r="I279" s="16"/>
      <c r="J279" s="16"/>
      <c r="K279" s="16"/>
      <c r="L279" s="16"/>
      <c r="M279" s="16"/>
      <c r="N279" s="16"/>
      <c r="O279" s="16"/>
      <c r="P279" s="16"/>
      <c r="Q279" s="16"/>
    </row>
    <row r="280" spans="1:17" ht="44.4" customHeight="1" x14ac:dyDescent="0.3">
      <c r="A280" s="24" t="s">
        <v>369</v>
      </c>
      <c r="B280" s="27">
        <v>1</v>
      </c>
      <c r="C280" s="28" t="s">
        <v>751</v>
      </c>
      <c r="D280" s="28"/>
      <c r="E280" s="28" t="s">
        <v>476</v>
      </c>
      <c r="F280" s="1"/>
      <c r="G280" s="16"/>
      <c r="H280" s="11"/>
      <c r="I280" s="16"/>
      <c r="J280" s="16"/>
      <c r="K280" s="16"/>
      <c r="L280" s="16"/>
      <c r="M280" s="16"/>
      <c r="N280" s="16"/>
      <c r="O280" s="16"/>
      <c r="P280" s="16"/>
      <c r="Q280" s="16"/>
    </row>
    <row r="281" spans="1:17" ht="44.4" customHeight="1" x14ac:dyDescent="0.3">
      <c r="A281" s="24" t="s">
        <v>370</v>
      </c>
      <c r="B281" s="27">
        <v>1</v>
      </c>
      <c r="C281" s="28" t="s">
        <v>752</v>
      </c>
      <c r="D281" s="28"/>
      <c r="E281" s="28" t="s">
        <v>476</v>
      </c>
      <c r="F281" s="1"/>
      <c r="G281" s="16"/>
      <c r="H281" s="11"/>
      <c r="I281" s="16"/>
      <c r="J281" s="16"/>
      <c r="K281" s="16"/>
      <c r="L281" s="16"/>
      <c r="M281" s="16"/>
      <c r="N281" s="16"/>
      <c r="O281" s="16"/>
      <c r="P281" s="16"/>
      <c r="Q281" s="16"/>
    </row>
    <row r="282" spans="1:17" ht="111.6" customHeight="1" x14ac:dyDescent="0.3">
      <c r="A282" s="24" t="s">
        <v>371</v>
      </c>
      <c r="B282" s="27">
        <v>1</v>
      </c>
      <c r="C282" s="27" t="s">
        <v>753</v>
      </c>
      <c r="D282" s="27" t="s">
        <v>419</v>
      </c>
      <c r="E282" s="28" t="s">
        <v>476</v>
      </c>
      <c r="F282" s="1"/>
      <c r="G282" s="16"/>
      <c r="H282" s="11"/>
      <c r="I282" s="16"/>
      <c r="J282" s="16"/>
      <c r="K282" s="16"/>
      <c r="L282" s="16"/>
      <c r="M282" s="16"/>
      <c r="N282" s="16"/>
      <c r="O282" s="16"/>
      <c r="P282" s="16"/>
      <c r="Q282" s="16"/>
    </row>
    <row r="283" spans="1:17" s="7" customFormat="1" ht="55.8" customHeight="1" x14ac:dyDescent="0.3">
      <c r="A283" s="24" t="s">
        <v>372</v>
      </c>
      <c r="B283" s="25">
        <v>1</v>
      </c>
      <c r="C283" s="25" t="s">
        <v>754</v>
      </c>
      <c r="D283" s="25"/>
      <c r="E283" s="25" t="s">
        <v>478</v>
      </c>
      <c r="F283" s="1"/>
      <c r="G283" s="11"/>
      <c r="H283" s="11"/>
      <c r="I283" s="11"/>
      <c r="J283" s="11"/>
      <c r="K283" s="11"/>
      <c r="L283" s="11"/>
      <c r="M283" s="11"/>
      <c r="N283" s="11"/>
      <c r="O283" s="11"/>
      <c r="P283" s="11"/>
      <c r="Q283" s="11"/>
    </row>
    <row r="284" spans="1:17" ht="55.8" customHeight="1" x14ac:dyDescent="0.3">
      <c r="A284" s="24" t="s">
        <v>373</v>
      </c>
      <c r="B284" s="27">
        <v>1</v>
      </c>
      <c r="C284" s="27" t="s">
        <v>755</v>
      </c>
      <c r="D284" s="27"/>
      <c r="E284" s="28" t="s">
        <v>479</v>
      </c>
      <c r="F284" s="1"/>
      <c r="G284" s="16"/>
      <c r="H284" s="11"/>
      <c r="I284" s="16"/>
      <c r="J284" s="16"/>
      <c r="K284" s="16"/>
      <c r="L284" s="16"/>
      <c r="M284" s="16"/>
      <c r="N284" s="16"/>
      <c r="O284" s="16"/>
      <c r="P284" s="16"/>
      <c r="Q284" s="16"/>
    </row>
    <row r="285" spans="1:17" ht="55.8" customHeight="1" x14ac:dyDescent="0.3">
      <c r="A285" s="24" t="s">
        <v>374</v>
      </c>
      <c r="B285" s="27">
        <v>1</v>
      </c>
      <c r="C285" s="28" t="s">
        <v>641</v>
      </c>
      <c r="D285" s="25"/>
      <c r="E285" s="28" t="s">
        <v>559</v>
      </c>
      <c r="F285" s="1"/>
      <c r="G285" s="16"/>
      <c r="H285" s="11"/>
      <c r="I285" s="16"/>
      <c r="J285" s="16"/>
      <c r="K285" s="16"/>
      <c r="L285" s="16"/>
      <c r="M285" s="16"/>
      <c r="N285" s="16"/>
      <c r="O285" s="16"/>
      <c r="P285" s="16"/>
      <c r="Q285" s="16"/>
    </row>
    <row r="286" spans="1:17" ht="46.8" x14ac:dyDescent="0.3">
      <c r="A286" s="24" t="s">
        <v>375</v>
      </c>
      <c r="B286" s="27">
        <v>1</v>
      </c>
      <c r="C286" s="27" t="s">
        <v>756</v>
      </c>
      <c r="D286" s="27"/>
      <c r="E286" s="27" t="s">
        <v>607</v>
      </c>
      <c r="F286" s="1"/>
      <c r="G286" s="16"/>
      <c r="H286" s="11"/>
      <c r="I286" s="16"/>
      <c r="J286" s="16"/>
      <c r="K286" s="16"/>
      <c r="L286" s="16"/>
      <c r="M286" s="16"/>
      <c r="N286" s="16"/>
      <c r="O286" s="16"/>
      <c r="P286" s="16"/>
      <c r="Q286" s="16"/>
    </row>
    <row r="287" spans="1:17" ht="31.2" x14ac:dyDescent="0.3">
      <c r="A287" s="24" t="s">
        <v>376</v>
      </c>
      <c r="B287" s="27">
        <v>1</v>
      </c>
      <c r="C287" s="28" t="s">
        <v>757</v>
      </c>
      <c r="D287" s="28" t="s">
        <v>420</v>
      </c>
      <c r="E287" s="28" t="s">
        <v>540</v>
      </c>
      <c r="F287" s="1"/>
      <c r="G287" s="16"/>
      <c r="H287" s="11"/>
      <c r="I287" s="16"/>
      <c r="J287" s="16"/>
      <c r="K287" s="16"/>
      <c r="L287" s="16"/>
      <c r="M287" s="16"/>
      <c r="N287" s="16"/>
      <c r="O287" s="16"/>
      <c r="P287" s="16"/>
      <c r="Q287" s="16"/>
    </row>
    <row r="288" spans="1:17" ht="31.2" x14ac:dyDescent="0.3">
      <c r="A288" s="21" t="s">
        <v>211</v>
      </c>
      <c r="B288" s="21"/>
      <c r="C288" s="21" t="s">
        <v>212</v>
      </c>
      <c r="D288" s="21"/>
      <c r="E288" s="26" t="s">
        <v>5</v>
      </c>
      <c r="F288" s="26" t="s">
        <v>302</v>
      </c>
      <c r="G288" s="26" t="s">
        <v>303</v>
      </c>
      <c r="H288" s="26" t="s">
        <v>304</v>
      </c>
      <c r="I288" s="16"/>
      <c r="J288" s="16"/>
      <c r="K288" s="16"/>
      <c r="L288" s="16"/>
      <c r="M288" s="16"/>
      <c r="N288" s="16"/>
      <c r="O288" s="16"/>
      <c r="P288" s="16"/>
      <c r="Q288" s="16"/>
    </row>
    <row r="289" spans="1:17" ht="62.4" x14ac:dyDescent="0.3">
      <c r="A289" s="24" t="s">
        <v>213</v>
      </c>
      <c r="B289" s="27">
        <v>1</v>
      </c>
      <c r="C289" s="28" t="s">
        <v>758</v>
      </c>
      <c r="D289" s="28" t="s">
        <v>593</v>
      </c>
      <c r="E289" s="28"/>
      <c r="F289" s="1"/>
      <c r="G289" s="16"/>
      <c r="H289" s="11"/>
      <c r="I289" s="16"/>
      <c r="J289" s="16"/>
      <c r="K289" s="16"/>
      <c r="L289" s="16"/>
      <c r="M289" s="16"/>
      <c r="N289" s="16"/>
      <c r="O289" s="16"/>
      <c r="P289" s="16"/>
      <c r="Q289" s="16"/>
    </row>
    <row r="290" spans="1:17" ht="31.2" x14ac:dyDescent="0.3">
      <c r="A290" s="24" t="s">
        <v>214</v>
      </c>
      <c r="B290" s="27">
        <v>2</v>
      </c>
      <c r="C290" s="28" t="s">
        <v>759</v>
      </c>
      <c r="D290" s="28"/>
      <c r="E290" s="28"/>
      <c r="F290" s="1"/>
      <c r="G290" s="16"/>
      <c r="H290" s="11"/>
      <c r="I290" s="16"/>
      <c r="J290" s="16"/>
      <c r="K290" s="16"/>
      <c r="L290" s="16"/>
      <c r="M290" s="16"/>
      <c r="N290" s="16"/>
      <c r="O290" s="16"/>
      <c r="P290" s="16"/>
      <c r="Q290" s="16"/>
    </row>
    <row r="291" spans="1:17" ht="31.2" x14ac:dyDescent="0.3">
      <c r="A291" s="21" t="s">
        <v>215</v>
      </c>
      <c r="B291" s="21"/>
      <c r="C291" s="21" t="s">
        <v>216</v>
      </c>
      <c r="D291" s="21"/>
      <c r="E291" s="26" t="s">
        <v>5</v>
      </c>
      <c r="F291" s="26" t="s">
        <v>302</v>
      </c>
      <c r="G291" s="26" t="s">
        <v>303</v>
      </c>
      <c r="H291" s="26" t="s">
        <v>304</v>
      </c>
      <c r="I291" s="16"/>
      <c r="J291" s="16"/>
      <c r="K291" s="16"/>
      <c r="L291" s="16"/>
      <c r="M291" s="16"/>
      <c r="N291" s="16"/>
      <c r="O291" s="16"/>
      <c r="P291" s="16"/>
      <c r="Q291" s="16"/>
    </row>
    <row r="292" spans="1:17" ht="31.8" customHeight="1" x14ac:dyDescent="0.3">
      <c r="A292" s="24" t="s">
        <v>217</v>
      </c>
      <c r="B292" s="27">
        <v>2</v>
      </c>
      <c r="C292" s="28" t="s">
        <v>760</v>
      </c>
      <c r="D292" s="28"/>
      <c r="E292" s="28" t="s">
        <v>490</v>
      </c>
      <c r="F292" s="1"/>
      <c r="G292" s="16"/>
      <c r="H292" s="11"/>
      <c r="I292" s="16"/>
      <c r="J292" s="16"/>
      <c r="K292" s="16"/>
      <c r="L292" s="16"/>
      <c r="M292" s="16"/>
      <c r="N292" s="16"/>
      <c r="O292" s="16"/>
      <c r="P292" s="16"/>
      <c r="Q292" s="16"/>
    </row>
    <row r="293" spans="1:17" ht="31.8" customHeight="1" x14ac:dyDescent="0.3">
      <c r="A293" s="24" t="s">
        <v>219</v>
      </c>
      <c r="B293" s="27">
        <v>2</v>
      </c>
      <c r="C293" s="28" t="s">
        <v>220</v>
      </c>
      <c r="D293" s="28"/>
      <c r="E293" s="28"/>
      <c r="F293" s="1"/>
      <c r="G293" s="16"/>
      <c r="H293" s="11"/>
      <c r="I293" s="16"/>
      <c r="J293" s="16"/>
      <c r="K293" s="16"/>
      <c r="L293" s="16"/>
      <c r="M293" s="16"/>
      <c r="N293" s="16"/>
      <c r="O293" s="16"/>
      <c r="P293" s="16"/>
      <c r="Q293" s="16"/>
    </row>
    <row r="294" spans="1:17" ht="31.8" customHeight="1" x14ac:dyDescent="0.3">
      <c r="A294" s="24" t="s">
        <v>377</v>
      </c>
      <c r="B294" s="27">
        <v>1</v>
      </c>
      <c r="C294" s="28" t="s">
        <v>761</v>
      </c>
      <c r="D294" s="25"/>
      <c r="E294" s="28" t="s">
        <v>591</v>
      </c>
      <c r="F294" s="1"/>
      <c r="G294" s="16"/>
      <c r="H294" s="11"/>
      <c r="I294" s="16"/>
      <c r="J294" s="16"/>
      <c r="K294" s="16"/>
      <c r="L294" s="16"/>
      <c r="M294" s="16"/>
      <c r="N294" s="16"/>
      <c r="O294" s="16"/>
      <c r="P294" s="16"/>
      <c r="Q294" s="16"/>
    </row>
    <row r="295" spans="1:17" ht="31.8" customHeight="1" x14ac:dyDescent="0.3">
      <c r="A295" s="24" t="s">
        <v>221</v>
      </c>
      <c r="B295" s="27">
        <v>2</v>
      </c>
      <c r="C295" s="28" t="s">
        <v>762</v>
      </c>
      <c r="D295" s="28"/>
      <c r="E295" s="28" t="s">
        <v>489</v>
      </c>
      <c r="F295" s="1"/>
      <c r="G295" s="16"/>
      <c r="H295" s="11"/>
      <c r="I295" s="16"/>
      <c r="J295" s="16"/>
      <c r="K295" s="16"/>
      <c r="L295" s="16"/>
      <c r="M295" s="16"/>
      <c r="N295" s="16"/>
      <c r="O295" s="16"/>
      <c r="P295" s="16"/>
      <c r="Q295" s="16"/>
    </row>
    <row r="296" spans="1:17" ht="31.8" customHeight="1" x14ac:dyDescent="0.3">
      <c r="A296" s="24" t="s">
        <v>222</v>
      </c>
      <c r="B296" s="27">
        <v>2</v>
      </c>
      <c r="C296" s="28" t="s">
        <v>763</v>
      </c>
      <c r="D296" s="28"/>
      <c r="E296" s="28" t="s">
        <v>587</v>
      </c>
      <c r="F296" s="1"/>
      <c r="G296" s="16"/>
      <c r="H296" s="11"/>
      <c r="I296" s="16"/>
      <c r="J296" s="16"/>
      <c r="K296" s="16"/>
      <c r="L296" s="16"/>
      <c r="M296" s="16"/>
      <c r="N296" s="16"/>
      <c r="O296" s="16"/>
      <c r="P296" s="16"/>
      <c r="Q296" s="16"/>
    </row>
    <row r="297" spans="1:17" ht="31.8" customHeight="1" x14ac:dyDescent="0.3">
      <c r="A297" s="24" t="s">
        <v>442</v>
      </c>
      <c r="B297" s="27">
        <v>2</v>
      </c>
      <c r="C297" s="28" t="s">
        <v>764</v>
      </c>
      <c r="D297" s="28"/>
      <c r="E297" s="28"/>
      <c r="F297" s="1"/>
      <c r="G297" s="16"/>
      <c r="H297" s="11"/>
      <c r="I297" s="16"/>
      <c r="J297" s="16"/>
      <c r="K297" s="16"/>
      <c r="L297" s="16"/>
      <c r="M297" s="16"/>
      <c r="N297" s="16"/>
      <c r="O297" s="16"/>
      <c r="P297" s="16"/>
      <c r="Q297" s="16"/>
    </row>
    <row r="298" spans="1:17" x14ac:dyDescent="0.3">
      <c r="A298" s="21"/>
      <c r="B298" s="21"/>
      <c r="C298" s="21"/>
      <c r="D298" s="21"/>
      <c r="E298" s="21"/>
      <c r="F298" s="21"/>
      <c r="G298" s="21"/>
      <c r="H298" s="21"/>
    </row>
    <row r="299" spans="1:17" ht="28.8" customHeight="1" x14ac:dyDescent="0.3">
      <c r="A299" s="10"/>
      <c r="B299" s="12"/>
      <c r="C299" s="56" t="s">
        <v>223</v>
      </c>
      <c r="D299" s="56" t="s">
        <v>453</v>
      </c>
      <c r="E299" s="56" t="s">
        <v>454</v>
      </c>
      <c r="F299" s="1"/>
      <c r="G299" s="1"/>
      <c r="H299" s="11"/>
    </row>
    <row r="300" spans="1:17" ht="28.8" customHeight="1" x14ac:dyDescent="0.3">
      <c r="A300" s="10"/>
      <c r="B300" s="12"/>
      <c r="C300" s="57" t="s">
        <v>455</v>
      </c>
      <c r="D300" s="57" t="s">
        <v>245</v>
      </c>
      <c r="E300" s="57" t="s">
        <v>457</v>
      </c>
      <c r="F300" s="1"/>
      <c r="G300" s="1"/>
      <c r="H300" s="11"/>
    </row>
    <row r="301" spans="1:17" ht="28.8" customHeight="1" x14ac:dyDescent="0.3">
      <c r="A301" s="10"/>
      <c r="B301" s="12"/>
      <c r="C301" s="57" t="s">
        <v>458</v>
      </c>
      <c r="D301" s="57" t="s">
        <v>460</v>
      </c>
      <c r="E301" s="57" t="s">
        <v>459</v>
      </c>
      <c r="F301" s="1"/>
      <c r="G301" s="1"/>
      <c r="H301" s="11"/>
    </row>
    <row r="302" spans="1:17" ht="28.8" customHeight="1" x14ac:dyDescent="0.3">
      <c r="A302" s="10"/>
      <c r="B302" s="12"/>
      <c r="C302" s="57" t="s">
        <v>546</v>
      </c>
      <c r="D302" s="57" t="s">
        <v>247</v>
      </c>
      <c r="E302" s="57"/>
      <c r="F302" s="1"/>
      <c r="G302" s="1"/>
      <c r="H302" s="11"/>
    </row>
    <row r="303" spans="1:17" ht="28.8" customHeight="1" x14ac:dyDescent="0.3">
      <c r="A303" s="10"/>
      <c r="B303" s="12"/>
      <c r="C303" s="57" t="s">
        <v>229</v>
      </c>
      <c r="D303" s="57" t="s">
        <v>483</v>
      </c>
      <c r="E303" s="57" t="s">
        <v>230</v>
      </c>
      <c r="F303" s="1"/>
      <c r="G303" s="1"/>
      <c r="H303" s="11"/>
    </row>
    <row r="304" spans="1:17" ht="28.8" customHeight="1" x14ac:dyDescent="0.3">
      <c r="A304" s="10"/>
      <c r="B304" s="12"/>
      <c r="C304" s="57" t="s">
        <v>237</v>
      </c>
      <c r="D304" s="57" t="s">
        <v>38</v>
      </c>
      <c r="E304" s="57" t="s">
        <v>461</v>
      </c>
      <c r="F304" s="1"/>
      <c r="G304" s="1"/>
      <c r="H304" s="11"/>
    </row>
    <row r="305" spans="1:8" ht="28.8" customHeight="1" x14ac:dyDescent="0.3">
      <c r="A305" s="10"/>
      <c r="B305" s="12"/>
      <c r="C305" s="57" t="s">
        <v>462</v>
      </c>
      <c r="D305" s="57" t="s">
        <v>226</v>
      </c>
      <c r="E305" s="57" t="s">
        <v>464</v>
      </c>
      <c r="F305" s="1"/>
      <c r="G305" s="1"/>
      <c r="H305" s="11"/>
    </row>
    <row r="306" spans="1:8" ht="28.8" customHeight="1" x14ac:dyDescent="0.3">
      <c r="A306" s="10"/>
      <c r="B306" s="12"/>
      <c r="C306" s="57" t="s">
        <v>238</v>
      </c>
      <c r="D306" s="57" t="s">
        <v>40</v>
      </c>
      <c r="E306" s="57" t="s">
        <v>471</v>
      </c>
      <c r="F306" s="1"/>
      <c r="G306" s="1"/>
      <c r="H306" s="11"/>
    </row>
    <row r="307" spans="1:8" ht="28.8" customHeight="1" x14ac:dyDescent="0.3">
      <c r="A307" s="10"/>
      <c r="B307" s="12"/>
      <c r="C307" s="57" t="s">
        <v>232</v>
      </c>
      <c r="D307" s="57" t="s">
        <v>233</v>
      </c>
      <c r="E307" s="57" t="s">
        <v>472</v>
      </c>
      <c r="F307" s="1"/>
      <c r="G307" s="1"/>
      <c r="H307" s="11"/>
    </row>
    <row r="308" spans="1:8" ht="28.8" customHeight="1" x14ac:dyDescent="0.3">
      <c r="A308" s="10"/>
      <c r="B308" s="12"/>
      <c r="C308" s="57" t="s">
        <v>246</v>
      </c>
      <c r="D308" s="57" t="s">
        <v>54</v>
      </c>
      <c r="E308" s="57" t="s">
        <v>480</v>
      </c>
      <c r="F308" s="1"/>
      <c r="G308" s="1"/>
      <c r="H308" s="11"/>
    </row>
    <row r="309" spans="1:8" ht="28.8" customHeight="1" x14ac:dyDescent="0.3">
      <c r="A309" s="10"/>
      <c r="B309" s="12"/>
      <c r="C309" s="57" t="s">
        <v>235</v>
      </c>
      <c r="D309" s="57" t="s">
        <v>236</v>
      </c>
      <c r="E309" s="57" t="s">
        <v>482</v>
      </c>
      <c r="F309" s="1"/>
      <c r="G309" s="1"/>
      <c r="H309" s="11"/>
    </row>
    <row r="310" spans="1:8" ht="28.8" customHeight="1" x14ac:dyDescent="0.3">
      <c r="A310" s="10"/>
      <c r="B310" s="12"/>
      <c r="C310" s="57" t="s">
        <v>242</v>
      </c>
      <c r="D310" s="57" t="s">
        <v>243</v>
      </c>
      <c r="E310" s="57" t="s">
        <v>487</v>
      </c>
      <c r="F310" s="1"/>
      <c r="G310" s="1"/>
      <c r="H310" s="11"/>
    </row>
    <row r="311" spans="1:8" ht="28.8" customHeight="1" x14ac:dyDescent="0.3">
      <c r="A311" s="10"/>
      <c r="B311" s="12"/>
      <c r="C311" s="57" t="s">
        <v>234</v>
      </c>
      <c r="D311" s="57" t="s">
        <v>218</v>
      </c>
      <c r="E311" s="57" t="s">
        <v>488</v>
      </c>
      <c r="F311" s="1"/>
      <c r="G311" s="1"/>
      <c r="H311" s="11"/>
    </row>
    <row r="312" spans="1:8" ht="28.8" customHeight="1" x14ac:dyDescent="0.3">
      <c r="A312" s="10"/>
      <c r="B312" s="12"/>
      <c r="C312" s="57" t="s">
        <v>500</v>
      </c>
      <c r="D312" s="57" t="s">
        <v>225</v>
      </c>
      <c r="E312" s="57" t="s">
        <v>491</v>
      </c>
      <c r="F312" s="1"/>
      <c r="G312" s="1"/>
      <c r="H312" s="11"/>
    </row>
    <row r="313" spans="1:8" ht="28.8" customHeight="1" x14ac:dyDescent="0.3">
      <c r="A313" s="10"/>
      <c r="B313" s="12"/>
      <c r="C313" s="57" t="s">
        <v>499</v>
      </c>
      <c r="D313" s="57" t="s">
        <v>244</v>
      </c>
      <c r="E313" s="57" t="s">
        <v>504</v>
      </c>
      <c r="F313" s="1"/>
      <c r="G313" s="1"/>
      <c r="H313" s="11"/>
    </row>
    <row r="314" spans="1:8" ht="28.8" customHeight="1" x14ac:dyDescent="0.3">
      <c r="A314" s="10"/>
      <c r="B314" s="12"/>
      <c r="C314" s="57" t="s">
        <v>505</v>
      </c>
      <c r="D314" s="57" t="s">
        <v>224</v>
      </c>
      <c r="E314" s="57" t="s">
        <v>506</v>
      </c>
      <c r="F314" s="1"/>
      <c r="G314" s="1"/>
      <c r="H314" s="11"/>
    </row>
    <row r="315" spans="1:8" ht="28.8" customHeight="1" x14ac:dyDescent="0.3">
      <c r="A315" s="10"/>
      <c r="B315" s="12"/>
      <c r="C315" s="57" t="s">
        <v>507</v>
      </c>
      <c r="D315" s="57" t="s">
        <v>231</v>
      </c>
      <c r="E315" s="57" t="s">
        <v>508</v>
      </c>
      <c r="F315" s="1"/>
      <c r="G315" s="1"/>
      <c r="H315" s="11"/>
    </row>
    <row r="316" spans="1:8" ht="28.8" customHeight="1" x14ac:dyDescent="0.3">
      <c r="A316" s="10"/>
      <c r="B316" s="12"/>
      <c r="C316" s="57" t="s">
        <v>515</v>
      </c>
      <c r="D316" s="57" t="s">
        <v>227</v>
      </c>
      <c r="E316" s="57" t="s">
        <v>516</v>
      </c>
      <c r="F316" s="1"/>
      <c r="G316" s="1"/>
      <c r="H316" s="11"/>
    </row>
    <row r="317" spans="1:8" ht="28.8" customHeight="1" x14ac:dyDescent="0.3">
      <c r="A317" s="10"/>
      <c r="B317" s="12"/>
      <c r="C317" s="57" t="s">
        <v>528</v>
      </c>
      <c r="D317" s="57" t="s">
        <v>228</v>
      </c>
      <c r="E317" s="57" t="s">
        <v>529</v>
      </c>
      <c r="F317" s="1"/>
      <c r="G317" s="1"/>
      <c r="H317" s="11"/>
    </row>
    <row r="318" spans="1:8" ht="28.8" customHeight="1" x14ac:dyDescent="0.3">
      <c r="A318" s="10"/>
      <c r="B318" s="12"/>
      <c r="C318" s="57" t="s">
        <v>542</v>
      </c>
      <c r="D318" s="57" t="s">
        <v>541</v>
      </c>
      <c r="E318" s="57" t="s">
        <v>543</v>
      </c>
      <c r="F318" s="1"/>
      <c r="G318" s="1"/>
      <c r="H318" s="11"/>
    </row>
    <row r="319" spans="1:8" ht="28.8" customHeight="1" x14ac:dyDescent="0.3">
      <c r="A319" s="10"/>
      <c r="B319" s="12"/>
      <c r="C319" s="57" t="s">
        <v>544</v>
      </c>
      <c r="D319" s="57" t="s">
        <v>120</v>
      </c>
      <c r="E319" s="57">
        <v>2008</v>
      </c>
      <c r="F319" s="1"/>
      <c r="G319" s="1"/>
      <c r="H319" s="11"/>
    </row>
    <row r="320" spans="1:8" ht="28.8" customHeight="1" x14ac:dyDescent="0.3">
      <c r="A320" s="10"/>
      <c r="B320" s="12"/>
      <c r="C320" s="57" t="s">
        <v>580</v>
      </c>
      <c r="D320" s="57" t="s">
        <v>618</v>
      </c>
      <c r="E320" s="57" t="s">
        <v>545</v>
      </c>
      <c r="F320" s="1"/>
      <c r="G320" s="1"/>
      <c r="H320" s="11"/>
    </row>
    <row r="321" spans="1:10" ht="28.8" customHeight="1" x14ac:dyDescent="0.3">
      <c r="A321" s="10"/>
      <c r="B321" s="12"/>
      <c r="C321" s="57" t="s">
        <v>548</v>
      </c>
      <c r="D321" s="57" t="s">
        <v>549</v>
      </c>
      <c r="E321" s="58">
        <v>44090</v>
      </c>
      <c r="F321" s="1"/>
      <c r="G321" s="1"/>
      <c r="H321" s="11"/>
      <c r="J321" s="1"/>
    </row>
    <row r="322" spans="1:10" ht="28.8" customHeight="1" x14ac:dyDescent="0.3">
      <c r="A322" s="10"/>
      <c r="B322" s="12"/>
      <c r="C322" s="57" t="s">
        <v>550</v>
      </c>
      <c r="D322" s="57" t="s">
        <v>560</v>
      </c>
      <c r="E322" s="57" t="s">
        <v>627</v>
      </c>
      <c r="F322" s="1"/>
      <c r="G322" s="1"/>
      <c r="H322" s="11"/>
    </row>
    <row r="323" spans="1:10" ht="28.8" customHeight="1" x14ac:dyDescent="0.3">
      <c r="A323" s="10"/>
      <c r="B323" s="12"/>
      <c r="C323" s="57" t="s">
        <v>240</v>
      </c>
      <c r="D323" s="57" t="s">
        <v>241</v>
      </c>
      <c r="E323" s="57"/>
      <c r="F323" s="1"/>
      <c r="G323" s="1"/>
      <c r="H323" s="11"/>
    </row>
    <row r="324" spans="1:10" ht="28.8" customHeight="1" x14ac:dyDescent="0.3">
      <c r="A324" s="10"/>
      <c r="B324" s="12"/>
      <c r="C324" s="57" t="s">
        <v>239</v>
      </c>
      <c r="D324" s="57" t="s">
        <v>561</v>
      </c>
      <c r="E324" s="57">
        <v>2011</v>
      </c>
      <c r="F324" s="1"/>
      <c r="G324" s="1"/>
      <c r="H324" s="11"/>
    </row>
    <row r="325" spans="1:10" ht="28.8" customHeight="1" x14ac:dyDescent="0.3">
      <c r="A325" s="10"/>
      <c r="B325" s="12"/>
      <c r="C325" s="57" t="s">
        <v>547</v>
      </c>
      <c r="D325" s="57" t="s">
        <v>617</v>
      </c>
      <c r="E325" s="59">
        <v>43493</v>
      </c>
      <c r="F325" s="1"/>
      <c r="G325" s="1"/>
      <c r="H325" s="11"/>
    </row>
    <row r="326" spans="1:10" ht="28.8" customHeight="1" x14ac:dyDescent="0.3">
      <c r="B326" s="12"/>
      <c r="C326" s="57" t="s">
        <v>551</v>
      </c>
      <c r="D326" s="57" t="s">
        <v>552</v>
      </c>
      <c r="E326" s="57" t="s">
        <v>553</v>
      </c>
      <c r="G326" s="1"/>
      <c r="H326" s="11"/>
    </row>
    <row r="327" spans="1:10" s="7" customFormat="1" ht="28.8" customHeight="1" x14ac:dyDescent="0.3">
      <c r="A327" s="6"/>
      <c r="B327" s="12"/>
      <c r="C327" s="57" t="s">
        <v>568</v>
      </c>
      <c r="D327" s="57" t="s">
        <v>569</v>
      </c>
      <c r="E327" s="57" t="s">
        <v>570</v>
      </c>
      <c r="F327" s="8"/>
      <c r="G327" s="1"/>
      <c r="H327" s="11"/>
    </row>
    <row r="328" spans="1:10" s="7" customFormat="1" ht="28.8" customHeight="1" x14ac:dyDescent="0.3">
      <c r="A328" s="6"/>
      <c r="B328" s="12"/>
      <c r="C328" s="57" t="s">
        <v>581</v>
      </c>
      <c r="D328" s="57" t="s">
        <v>582</v>
      </c>
      <c r="E328" s="57"/>
      <c r="F328" s="8"/>
      <c r="G328" s="1"/>
      <c r="H328" s="11"/>
    </row>
    <row r="329" spans="1:10" ht="28.8" customHeight="1" x14ac:dyDescent="0.3">
      <c r="B329" s="12"/>
      <c r="C329" s="57" t="s">
        <v>608</v>
      </c>
      <c r="D329" s="57" t="s">
        <v>609</v>
      </c>
      <c r="E329" s="57" t="s">
        <v>610</v>
      </c>
      <c r="G329" s="1"/>
      <c r="H329" s="11"/>
    </row>
    <row r="330" spans="1:10" ht="28.8" customHeight="1" x14ac:dyDescent="0.3">
      <c r="B330" s="12"/>
      <c r="C330" s="57" t="s">
        <v>632</v>
      </c>
      <c r="D330" s="57" t="s">
        <v>633</v>
      </c>
      <c r="E330" s="57" t="s">
        <v>634</v>
      </c>
      <c r="G330" s="1"/>
      <c r="H330" s="11"/>
    </row>
  </sheetData>
  <sheetProtection algorithmName="SHA-512" hashValue="mcRA/dvLQ6A+4EzCQCp7d/NSq7Jv7DesB5FFwcazhZhLCC3SSWDDP6uakKVF3PX5QQ+36vq6fblad6vxOHBf8w==" saltValue="+pxAN0OFA3FKo4MQsVptbQ==" spinCount="100000" sheet="1" objects="1" scenarios="1"/>
  <sortState ref="A320:Q346">
    <sortCondition ref="C320:C346"/>
  </sortState>
  <mergeCells count="63">
    <mergeCell ref="C2:H2"/>
    <mergeCell ref="A1:H1"/>
    <mergeCell ref="C126:H126"/>
    <mergeCell ref="C156:H156"/>
    <mergeCell ref="C189:H189"/>
    <mergeCell ref="C58:D58"/>
    <mergeCell ref="C59:D59"/>
    <mergeCell ref="C60:D60"/>
    <mergeCell ref="C61:D61"/>
    <mergeCell ref="E58:H58"/>
    <mergeCell ref="E59:H59"/>
    <mergeCell ref="E60:H60"/>
    <mergeCell ref="E61:H61"/>
    <mergeCell ref="C127:D127"/>
    <mergeCell ref="C128:D128"/>
    <mergeCell ref="C129:D129"/>
    <mergeCell ref="C218:H218"/>
    <mergeCell ref="C241:H241"/>
    <mergeCell ref="C57:H57"/>
    <mergeCell ref="C190:D190"/>
    <mergeCell ref="C191:D191"/>
    <mergeCell ref="E190:H190"/>
    <mergeCell ref="E191:H191"/>
    <mergeCell ref="C220:D220"/>
    <mergeCell ref="C221:D221"/>
    <mergeCell ref="E219:H219"/>
    <mergeCell ref="E220:H220"/>
    <mergeCell ref="E221:H221"/>
    <mergeCell ref="C192:D192"/>
    <mergeCell ref="C193:D193"/>
    <mergeCell ref="E192:H192"/>
    <mergeCell ref="E193:H193"/>
    <mergeCell ref="C242:D242"/>
    <mergeCell ref="C244:D244"/>
    <mergeCell ref="C245:D245"/>
    <mergeCell ref="C222:D222"/>
    <mergeCell ref="C243:D243"/>
    <mergeCell ref="E222:H222"/>
    <mergeCell ref="E242:H242"/>
    <mergeCell ref="E243:H243"/>
    <mergeCell ref="E244:H244"/>
    <mergeCell ref="E245:H245"/>
    <mergeCell ref="C130:D130"/>
    <mergeCell ref="E127:H127"/>
    <mergeCell ref="E128:H128"/>
    <mergeCell ref="E129:H129"/>
    <mergeCell ref="E130:H130"/>
    <mergeCell ref="C157:D157"/>
    <mergeCell ref="C158:D158"/>
    <mergeCell ref="C159:D159"/>
    <mergeCell ref="C160:D160"/>
    <mergeCell ref="E157:H157"/>
    <mergeCell ref="E158:H158"/>
    <mergeCell ref="E159:H159"/>
    <mergeCell ref="E160:H160"/>
    <mergeCell ref="C3:D3"/>
    <mergeCell ref="C4:D4"/>
    <mergeCell ref="C5:D5"/>
    <mergeCell ref="C6:D6"/>
    <mergeCell ref="E3:H3"/>
    <mergeCell ref="E4:H4"/>
    <mergeCell ref="E5:H5"/>
    <mergeCell ref="E6:H6"/>
  </mergeCells>
  <pageMargins left="0.23622047244094491" right="0.23622047244094491" top="0.35433070866141736" bottom="0.35433070866141736" header="0.31496062992125984" footer="0.31496062992125984"/>
  <pageSetup paperSize="9" scale="42" fitToHeight="0" orientation="landscape" r:id="rId1"/>
  <headerFooter>
    <oddFooter>&amp;C&amp;P/&amp;N</oddFooter>
  </headerFooter>
  <rowBreaks count="7" manualBreakCount="7">
    <brk id="56" max="16383" man="1"/>
    <brk id="125" max="16383" man="1"/>
    <brk id="155" max="16383" man="1"/>
    <brk id="188" max="16383" man="1"/>
    <brk id="217" max="16383" man="1"/>
    <brk id="240" max="16383" man="1"/>
    <brk id="298" max="16383" man="1"/>
  </rowBreaks>
  <ignoredErrors>
    <ignoredError sqref="A8:A38 A40:A43 A45:A51 A53:A54 A56 A63:A68 A247:A249 A70:A72" twoDigitTextYear="1"/>
    <ignoredError sqref="A2 A57 A1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election activeCell="J31" sqref="J31:J37"/>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KvIP standarder 2021</vt:lpstr>
      <vt:lpstr>Ark3</vt:lpstr>
      <vt:lpstr>'KvIP standarder 2021'!Utskriftsområde</vt:lpstr>
    </vt:vector>
  </TitlesOfParts>
  <Company>Helse Sør-Øst RHF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 Haugen Mariniusson</dc:creator>
  <cp:lastModifiedBy>Kari Lorentzen</cp:lastModifiedBy>
  <cp:lastPrinted>2020-02-12T12:11:29Z</cp:lastPrinted>
  <dcterms:created xsi:type="dcterms:W3CDTF">2019-01-08T10:23:07Z</dcterms:created>
  <dcterms:modified xsi:type="dcterms:W3CDTF">2021-01-28T18:20:28Z</dcterms:modified>
</cp:coreProperties>
</file>