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Sensitivt\Forskning\29_2018_KvIP\INT\18 KvIP\2025\Standardene\Gjeldende standarder 2025\"/>
    </mc:Choice>
  </mc:AlternateContent>
  <bookViews>
    <workbookView xWindow="-120" yWindow="-120" windowWidth="29040" windowHeight="15720"/>
  </bookViews>
  <sheets>
    <sheet name="standarder 2022" sheetId="1" r:id="rId1"/>
    <sheet name="Ark3" sheetId="2" r:id="rId2"/>
  </sheets>
  <definedNames>
    <definedName name="_xlnm.Print_Area" localSheetId="0">'standarder 2022'!$A$3:$Q$339</definedName>
    <definedName name="Z_380C5EF6_E691_43C2_9489_59FC346F7054_.wvu.Cols" localSheetId="0" hidden="1">'standarder 2022'!$F:$F</definedName>
    <definedName name="Z_380C5EF6_E691_43C2_9489_59FC346F7054_.wvu.PrintArea" localSheetId="0" hidden="1">'standarder 2022'!$A$3:$Q$339</definedName>
  </definedNames>
  <calcPr calcId="162913"/>
  <customWorkbookViews>
    <customWorkbookView name="Mathea Fretheim Walle - Personlig visning" guid="{380C5EF6-E691-43C2-9489-59FC346F7054}" mergeInterval="0" personalView="1" xWindow="49" yWindow="2" windowWidth="1620" windowHeight="10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7" i="1" l="1"/>
  <c r="K9" i="1" l="1"/>
  <c r="K311" i="1" l="1"/>
  <c r="L311" i="1" l="1"/>
  <c r="M311" i="1"/>
  <c r="N311" i="1"/>
  <c r="O311" i="1"/>
  <c r="P311" i="1"/>
  <c r="K312" i="1"/>
  <c r="L312" i="1"/>
  <c r="M312" i="1"/>
  <c r="N312" i="1"/>
  <c r="O312" i="1"/>
  <c r="P312" i="1"/>
  <c r="K313" i="1"/>
  <c r="L313" i="1"/>
  <c r="M313" i="1"/>
  <c r="N313" i="1"/>
  <c r="O313" i="1"/>
  <c r="P313" i="1"/>
  <c r="K314" i="1" l="1"/>
  <c r="Q311" i="1"/>
  <c r="Q312" i="1"/>
  <c r="Q313" i="1"/>
  <c r="P254" i="1" l="1"/>
  <c r="P253" i="1"/>
  <c r="P252" i="1"/>
  <c r="O252" i="1"/>
  <c r="O254" i="1"/>
  <c r="O253" i="1"/>
  <c r="N254" i="1"/>
  <c r="N253" i="1"/>
  <c r="N252" i="1"/>
  <c r="M254" i="1"/>
  <c r="M253" i="1"/>
  <c r="M252" i="1"/>
  <c r="L254" i="1"/>
  <c r="L253" i="1"/>
  <c r="L252" i="1"/>
  <c r="K254" i="1"/>
  <c r="K253" i="1"/>
  <c r="K252" i="1"/>
  <c r="P232" i="1"/>
  <c r="P231" i="1"/>
  <c r="P230" i="1"/>
  <c r="O232" i="1"/>
  <c r="O231" i="1"/>
  <c r="O230" i="1"/>
  <c r="N232" i="1"/>
  <c r="N231" i="1"/>
  <c r="N230" i="1"/>
  <c r="M232" i="1"/>
  <c r="M231" i="1"/>
  <c r="M230" i="1"/>
  <c r="L231" i="1"/>
  <c r="L230" i="1"/>
  <c r="L232" i="1"/>
  <c r="K231" i="1"/>
  <c r="K230" i="1"/>
  <c r="P199" i="1"/>
  <c r="P198" i="1"/>
  <c r="P197" i="1"/>
  <c r="O199" i="1"/>
  <c r="O198" i="1"/>
  <c r="O197" i="1"/>
  <c r="N199" i="1"/>
  <c r="N198" i="1"/>
  <c r="N197" i="1"/>
  <c r="M199" i="1"/>
  <c r="M198" i="1"/>
  <c r="M197" i="1"/>
  <c r="L199" i="1"/>
  <c r="L198" i="1"/>
  <c r="L197" i="1"/>
  <c r="K199" i="1"/>
  <c r="K198" i="1"/>
  <c r="P169" i="1"/>
  <c r="P168" i="1"/>
  <c r="P167" i="1"/>
  <c r="O169" i="1"/>
  <c r="O168" i="1"/>
  <c r="O167" i="1"/>
  <c r="N169" i="1"/>
  <c r="N168" i="1"/>
  <c r="N167" i="1"/>
  <c r="M169" i="1"/>
  <c r="M168" i="1"/>
  <c r="M167" i="1"/>
  <c r="L167" i="1"/>
  <c r="L169" i="1"/>
  <c r="L168" i="1"/>
  <c r="K169" i="1"/>
  <c r="K168" i="1"/>
  <c r="K167" i="1"/>
  <c r="P139" i="1"/>
  <c r="P138" i="1"/>
  <c r="P137" i="1"/>
  <c r="O139" i="1"/>
  <c r="O138" i="1"/>
  <c r="O137" i="1"/>
  <c r="N139" i="1"/>
  <c r="N138" i="1"/>
  <c r="N137" i="1"/>
  <c r="M139" i="1"/>
  <c r="M138" i="1"/>
  <c r="M137" i="1"/>
  <c r="L139" i="1"/>
  <c r="L138" i="1"/>
  <c r="L137" i="1"/>
  <c r="K139" i="1"/>
  <c r="K138" i="1"/>
  <c r="K137" i="1"/>
  <c r="K68" i="1"/>
  <c r="K67" i="1"/>
  <c r="K66" i="1"/>
  <c r="P68" i="1"/>
  <c r="P67" i="1"/>
  <c r="P66" i="1"/>
  <c r="O68" i="1"/>
  <c r="O67" i="1"/>
  <c r="O66" i="1"/>
  <c r="N68" i="1"/>
  <c r="N67" i="1"/>
  <c r="N66" i="1"/>
  <c r="M68" i="1"/>
  <c r="M67" i="1"/>
  <c r="M66" i="1"/>
  <c r="L68" i="1"/>
  <c r="L67" i="1"/>
  <c r="L66" i="1"/>
  <c r="P314" i="1" l="1"/>
  <c r="O314" i="1"/>
  <c r="N314" i="1"/>
  <c r="M314" i="1"/>
  <c r="L314" i="1"/>
  <c r="K232" i="1"/>
  <c r="P11" i="1"/>
  <c r="O11" i="1"/>
  <c r="N11" i="1"/>
  <c r="M11" i="1"/>
  <c r="L11" i="1"/>
  <c r="K11" i="1"/>
  <c r="P10" i="1"/>
  <c r="O10" i="1"/>
  <c r="N10" i="1"/>
  <c r="M10" i="1"/>
  <c r="L10" i="1"/>
  <c r="K10" i="1"/>
  <c r="P9" i="1"/>
  <c r="O9" i="1"/>
  <c r="N9" i="1"/>
  <c r="M9" i="1"/>
  <c r="L9" i="1"/>
  <c r="Q314" i="1" l="1"/>
  <c r="O255" i="1"/>
  <c r="P255" i="1"/>
  <c r="K140" i="1"/>
  <c r="Q231" i="1"/>
  <c r="L233" i="1"/>
  <c r="K170" i="1"/>
  <c r="M255" i="1"/>
  <c r="N233" i="1"/>
  <c r="L170" i="1"/>
  <c r="O233" i="1"/>
  <c r="Q198" i="1"/>
  <c r="O200" i="1"/>
  <c r="K233" i="1"/>
  <c r="N170" i="1"/>
  <c r="K200" i="1"/>
  <c r="P233" i="1"/>
  <c r="L200" i="1"/>
  <c r="Q199" i="1"/>
  <c r="K255" i="1"/>
  <c r="Q67" i="1"/>
  <c r="P170" i="1"/>
  <c r="M200" i="1"/>
  <c r="L255" i="1"/>
  <c r="N200" i="1"/>
  <c r="Q168" i="1"/>
  <c r="Q230" i="1"/>
  <c r="N255" i="1"/>
  <c r="K69" i="1"/>
  <c r="P200" i="1"/>
  <c r="M233" i="1"/>
  <c r="Q254" i="1"/>
  <c r="O170" i="1"/>
  <c r="Q169" i="1"/>
  <c r="M170" i="1"/>
  <c r="N140" i="1"/>
  <c r="Q137" i="1"/>
  <c r="Q138" i="1"/>
  <c r="P140" i="1"/>
  <c r="O140" i="1"/>
  <c r="M140" i="1"/>
  <c r="M69" i="1"/>
  <c r="L69" i="1"/>
  <c r="Q68" i="1"/>
  <c r="P12" i="1"/>
  <c r="L12" i="1"/>
  <c r="O12" i="1"/>
  <c r="L140" i="1"/>
  <c r="Q253" i="1"/>
  <c r="Q252" i="1"/>
  <c r="Q197" i="1"/>
  <c r="Q167" i="1"/>
  <c r="Q66" i="1"/>
  <c r="P69" i="1"/>
  <c r="M12" i="1"/>
  <c r="N12" i="1"/>
  <c r="Q11" i="1"/>
  <c r="N69" i="1"/>
  <c r="K12" i="1"/>
  <c r="O69" i="1"/>
  <c r="Q10" i="1"/>
  <c r="Q9" i="1"/>
  <c r="Q140" i="1" l="1"/>
  <c r="Q255" i="1"/>
  <c r="Q233" i="1"/>
  <c r="Q170" i="1"/>
  <c r="Q200" i="1"/>
  <c r="Q69" i="1"/>
  <c r="Q12" i="1"/>
</calcChain>
</file>

<file path=xl/comments1.xml><?xml version="1.0" encoding="utf-8"?>
<comments xmlns="http://schemas.openxmlformats.org/spreadsheetml/2006/main">
  <authors>
    <author>Kari Lorentzen</author>
    <author>Kari Evelin Arellano Lorentzen</author>
  </authors>
  <commentList>
    <comment ref="G310" authorId="0" shapeId="0">
      <text>
        <r>
          <rPr>
            <b/>
            <sz val="9"/>
            <color indexed="81"/>
            <rFont val="Tahoma"/>
            <family val="2"/>
          </rPr>
          <t>Kari Lorentzen:</t>
        </r>
        <r>
          <rPr>
            <sz val="9"/>
            <color indexed="81"/>
            <rFont val="Tahoma"/>
            <family val="2"/>
          </rPr>
          <t xml:space="preserve">
NB: Må oppdateres inni standradsettet</t>
        </r>
      </text>
    </comment>
    <comment ref="C331" authorId="1" shapeId="0">
      <text>
        <r>
          <rPr>
            <b/>
            <sz val="9"/>
            <color indexed="81"/>
            <rFont val="Tahoma"/>
            <family val="2"/>
          </rPr>
          <t>Kari Evelin Arellano Lorentzen:</t>
        </r>
        <r>
          <rPr>
            <sz val="9"/>
            <color indexed="81"/>
            <rFont val="Tahoma"/>
            <family val="2"/>
          </rPr>
          <t xml:space="preserve">
Må kobles til standrad 7.3.3.</t>
        </r>
      </text>
    </comment>
  </commentList>
</comments>
</file>

<file path=xl/sharedStrings.xml><?xml version="1.0" encoding="utf-8"?>
<sst xmlns="http://schemas.openxmlformats.org/spreadsheetml/2006/main" count="1327" uniqueCount="977">
  <si>
    <t>1</t>
  </si>
  <si>
    <t>Miljø og fasiliteter</t>
  </si>
  <si>
    <t>1.1</t>
  </si>
  <si>
    <t>Nivå</t>
  </si>
  <si>
    <t>Hensiktsmessige lokaler</t>
  </si>
  <si>
    <t>Relevant lovverk</t>
  </si>
  <si>
    <t>1.1.1</t>
  </si>
  <si>
    <t>1.1.2</t>
  </si>
  <si>
    <t>1.1.4</t>
  </si>
  <si>
    <t>1.1.5</t>
  </si>
  <si>
    <t>1.1.6</t>
  </si>
  <si>
    <t>1.1.7</t>
  </si>
  <si>
    <t>1.1.8</t>
  </si>
  <si>
    <t>1.1.9</t>
  </si>
  <si>
    <t>1.1.10</t>
  </si>
  <si>
    <t>1.1.12</t>
  </si>
  <si>
    <t>1.1.13</t>
  </si>
  <si>
    <t>1.1.14</t>
  </si>
  <si>
    <t>1.1.15</t>
  </si>
  <si>
    <t>1.1.16</t>
  </si>
  <si>
    <t>1.1.18</t>
  </si>
  <si>
    <t>1.1.20</t>
  </si>
  <si>
    <t>1.1.21</t>
  </si>
  <si>
    <t>1.1.22</t>
  </si>
  <si>
    <t>1.1.23</t>
  </si>
  <si>
    <t>1.1.27</t>
  </si>
  <si>
    <t>1.2</t>
  </si>
  <si>
    <t xml:space="preserve">Pasientens rettigheter og verdighet </t>
  </si>
  <si>
    <t>1.2.1</t>
  </si>
  <si>
    <t>1.2.2</t>
  </si>
  <si>
    <t>1.2.3</t>
  </si>
  <si>
    <t>Trygt miljø</t>
  </si>
  <si>
    <t>1.3.1</t>
  </si>
  <si>
    <t>1.3.2</t>
  </si>
  <si>
    <t>1.3.3</t>
  </si>
  <si>
    <t>1.3.4</t>
  </si>
  <si>
    <t>1.3.5</t>
  </si>
  <si>
    <t>FOR-2015-12-17-1710</t>
  </si>
  <si>
    <t>1.3.7</t>
  </si>
  <si>
    <t>FOR-2013-11-29-1373</t>
  </si>
  <si>
    <t>1.4</t>
  </si>
  <si>
    <t>Mat</t>
  </si>
  <si>
    <t>1.4.1</t>
  </si>
  <si>
    <t>1.4.2</t>
  </si>
  <si>
    <t>1.5.1</t>
  </si>
  <si>
    <t>2</t>
  </si>
  <si>
    <t>Bemanning og opplæring</t>
  </si>
  <si>
    <t>2.1</t>
  </si>
  <si>
    <t>Bemanningsnormer</t>
  </si>
  <si>
    <t>2.1.1</t>
  </si>
  <si>
    <t>2.1.2</t>
  </si>
  <si>
    <t>2.1.4</t>
  </si>
  <si>
    <t>2.1.5</t>
  </si>
  <si>
    <t>FOR-2008-04-03-320</t>
  </si>
  <si>
    <t>2.2</t>
  </si>
  <si>
    <t>Flerfaglig teamarbeid</t>
  </si>
  <si>
    <t>2.2.1</t>
  </si>
  <si>
    <t>2.2.2</t>
  </si>
  <si>
    <t>2.2.5</t>
  </si>
  <si>
    <t>2.2.6</t>
  </si>
  <si>
    <t>2.2.7</t>
  </si>
  <si>
    <t>2.2.8</t>
  </si>
  <si>
    <t>2.2.9</t>
  </si>
  <si>
    <t>2.2.10</t>
  </si>
  <si>
    <t>2.2.11</t>
  </si>
  <si>
    <t>2.2.12</t>
  </si>
  <si>
    <t>2.2.13</t>
  </si>
  <si>
    <t>2.2.14</t>
  </si>
  <si>
    <t>2.2.15</t>
  </si>
  <si>
    <t>2.3</t>
  </si>
  <si>
    <t>2.3.2</t>
  </si>
  <si>
    <t>2.3.3</t>
  </si>
  <si>
    <t xml:space="preserve">Alle ansatte skal ha en kompetanseplan. </t>
  </si>
  <si>
    <t>2.3.4</t>
  </si>
  <si>
    <t>2.3.5</t>
  </si>
  <si>
    <t>2.4.1</t>
  </si>
  <si>
    <t>2.4.2</t>
  </si>
  <si>
    <t>2.4.3</t>
  </si>
  <si>
    <t>2.4.4</t>
  </si>
  <si>
    <t>2.4.5</t>
  </si>
  <si>
    <t>2.4.6</t>
  </si>
  <si>
    <t>Samtykke og samtykkekompetanse</t>
  </si>
  <si>
    <t>2.4.7</t>
  </si>
  <si>
    <t>2.4.8</t>
  </si>
  <si>
    <t>2.4.9</t>
  </si>
  <si>
    <t>2.4.10</t>
  </si>
  <si>
    <t>2.4.11</t>
  </si>
  <si>
    <t>2.5.1</t>
  </si>
  <si>
    <t>2.5.2</t>
  </si>
  <si>
    <t>2.5.3</t>
  </si>
  <si>
    <t>2.5.4</t>
  </si>
  <si>
    <t>Veiledning</t>
  </si>
  <si>
    <t>2.6.2</t>
  </si>
  <si>
    <t>2.6.4</t>
  </si>
  <si>
    <t>Rekruttering</t>
  </si>
  <si>
    <t>3</t>
  </si>
  <si>
    <t>Innleggelse &amp; utskrivelse</t>
  </si>
  <si>
    <t>3.1</t>
  </si>
  <si>
    <t>Innleggelse</t>
  </si>
  <si>
    <t>3.1.1</t>
  </si>
  <si>
    <t>3.1.3</t>
  </si>
  <si>
    <t>3.1.6</t>
  </si>
  <si>
    <t>3.2</t>
  </si>
  <si>
    <t>Kontakt med pasientenes nettverk av profesjonelle hjelpere</t>
  </si>
  <si>
    <t>3.2.1</t>
  </si>
  <si>
    <t>3.3</t>
  </si>
  <si>
    <t>3.3.1</t>
  </si>
  <si>
    <t>3.3.2</t>
  </si>
  <si>
    <t>3.4</t>
  </si>
  <si>
    <t xml:space="preserve">Utskriving  </t>
  </si>
  <si>
    <t>3.4.1</t>
  </si>
  <si>
    <t>3.4.2</t>
  </si>
  <si>
    <t>3.4.3</t>
  </si>
  <si>
    <t>3.4.4</t>
  </si>
  <si>
    <t>3.4.5</t>
  </si>
  <si>
    <t>4</t>
  </si>
  <si>
    <t>4.1</t>
  </si>
  <si>
    <t>Utredning</t>
  </si>
  <si>
    <t>4.1.1</t>
  </si>
  <si>
    <t>4.1.2</t>
  </si>
  <si>
    <t>4.2</t>
  </si>
  <si>
    <t>Bredden av tiltak</t>
  </si>
  <si>
    <t>4.3</t>
  </si>
  <si>
    <t>Strukturerte opplegg</t>
  </si>
  <si>
    <t>4.3.1</t>
  </si>
  <si>
    <t>4.3.2</t>
  </si>
  <si>
    <t>4.3.3</t>
  </si>
  <si>
    <t>4.4</t>
  </si>
  <si>
    <t>4.4.3</t>
  </si>
  <si>
    <t>4.4.4</t>
  </si>
  <si>
    <t>4.4.5</t>
  </si>
  <si>
    <t>Pårørende og pasienter blir informert om mulighet for å ha med bistand / støtteperson i møter. Enheten tilrettelegger for dette.</t>
  </si>
  <si>
    <t>4.5</t>
  </si>
  <si>
    <t>4.5.1</t>
  </si>
  <si>
    <t>4.5.2</t>
  </si>
  <si>
    <t>4.5.3</t>
  </si>
  <si>
    <t>4.5.6</t>
  </si>
  <si>
    <t>4.5.7</t>
  </si>
  <si>
    <t>Udir-6-2014 kap.4</t>
  </si>
  <si>
    <t>4.5.8</t>
  </si>
  <si>
    <t>5</t>
  </si>
  <si>
    <t>5.1</t>
  </si>
  <si>
    <t>5.1.1</t>
  </si>
  <si>
    <t>5.2</t>
  </si>
  <si>
    <t>5.3</t>
  </si>
  <si>
    <t>Kontaktpersoner</t>
  </si>
  <si>
    <t>5.3.1</t>
  </si>
  <si>
    <t>5.3.3</t>
  </si>
  <si>
    <t>5.4.</t>
  </si>
  <si>
    <t>5.4.1</t>
  </si>
  <si>
    <t>5.4.2</t>
  </si>
  <si>
    <t>5.4.4</t>
  </si>
  <si>
    <t>5.4.5</t>
  </si>
  <si>
    <t>5.4.6</t>
  </si>
  <si>
    <t>6</t>
  </si>
  <si>
    <t>Rettigheter og lovverk</t>
  </si>
  <si>
    <t>6.1</t>
  </si>
  <si>
    <t>6.1.1</t>
  </si>
  <si>
    <t>6.2</t>
  </si>
  <si>
    <t>6.2.1</t>
  </si>
  <si>
    <t>6.2.2</t>
  </si>
  <si>
    <t>6.2.3</t>
  </si>
  <si>
    <t>6.3</t>
  </si>
  <si>
    <t>Klagerett</t>
  </si>
  <si>
    <t>6.4</t>
  </si>
  <si>
    <t>6.4.1</t>
  </si>
  <si>
    <t>6.4.3</t>
  </si>
  <si>
    <t>6.4.4</t>
  </si>
  <si>
    <t>6.5</t>
  </si>
  <si>
    <t>6.5.1</t>
  </si>
  <si>
    <t>6.5.2</t>
  </si>
  <si>
    <t>7</t>
  </si>
  <si>
    <t>Klinisk virksomhetsstyring</t>
  </si>
  <si>
    <t>7.1</t>
  </si>
  <si>
    <t xml:space="preserve">Evaluering av enheten/teamets arbeid </t>
  </si>
  <si>
    <t>7.1.1</t>
  </si>
  <si>
    <t>7.1.2</t>
  </si>
  <si>
    <t>7.1.3</t>
  </si>
  <si>
    <t>7.1.4</t>
  </si>
  <si>
    <t>7.2</t>
  </si>
  <si>
    <t>Læring fra risikosituasjoner</t>
  </si>
  <si>
    <t>7.2.1</t>
  </si>
  <si>
    <t>7.2.2</t>
  </si>
  <si>
    <t>7.2.3</t>
  </si>
  <si>
    <t>7.3</t>
  </si>
  <si>
    <t>Samarbeid</t>
  </si>
  <si>
    <t>7.3.1</t>
  </si>
  <si>
    <t>7.4</t>
  </si>
  <si>
    <t>7.4.1</t>
  </si>
  <si>
    <t>7.4.2</t>
  </si>
  <si>
    <t>7.4.3</t>
  </si>
  <si>
    <t>7.4.4</t>
  </si>
  <si>
    <t>7.4.7</t>
  </si>
  <si>
    <t>7.4.9</t>
  </si>
  <si>
    <t>7.4.10</t>
  </si>
  <si>
    <t>7.4.11</t>
  </si>
  <si>
    <t>7.4.12</t>
  </si>
  <si>
    <t>7.4.14</t>
  </si>
  <si>
    <t>7.4.15</t>
  </si>
  <si>
    <t>7.5</t>
  </si>
  <si>
    <t>Enhetens plass i det totale barne- og ungdomspsykiatrisk tilbudet i foretaket</t>
  </si>
  <si>
    <t>7.5.1</t>
  </si>
  <si>
    <t>7.5.2</t>
  </si>
  <si>
    <t>7.6</t>
  </si>
  <si>
    <t>HMS</t>
  </si>
  <si>
    <t>7.6.1</t>
  </si>
  <si>
    <t>FOR-1996-12-06-1127</t>
  </si>
  <si>
    <t>7.6.2</t>
  </si>
  <si>
    <t>Lederen får tydelige forventninger om resultatmål fra sin overordnet.</t>
  </si>
  <si>
    <t>7.6.4</t>
  </si>
  <si>
    <t>7.6.5</t>
  </si>
  <si>
    <t>LOV-2001-06-15-93</t>
  </si>
  <si>
    <t>LOV-1999-07-02-62</t>
  </si>
  <si>
    <t>FOR-2011-12-16-1258</t>
  </si>
  <si>
    <t>LOV-1999-07-02-63</t>
  </si>
  <si>
    <t>LOV-1999-07-02-61</t>
  </si>
  <si>
    <t>Forskrift om barns opphold i helseinstitusjon</t>
  </si>
  <si>
    <t>LOV-1999-07-02-64</t>
  </si>
  <si>
    <t xml:space="preserve">Forskrift om ledelse og kvalitetsforbedring  i helse- og omsorgstjenesten </t>
  </si>
  <si>
    <t>FOR-2016-10-28-1250</t>
  </si>
  <si>
    <t>Forskrift om systematisk helse-, miljø- og sikkerhetsarbeid i virksomheter (Internkontrollforskriften)</t>
  </si>
  <si>
    <t>Forskrift om pasienters, ledsageres og pårørendes rett til dekning av utgifter ved reise til helsetjenester (pasientreiseforskriften)</t>
  </si>
  <si>
    <t>FOR-2015-06-25-793</t>
  </si>
  <si>
    <t>Forskrift om brannforebygging</t>
  </si>
  <si>
    <t>Forskrift om håndtering av medisinsk utstyr</t>
  </si>
  <si>
    <t>Veileder om kommunikasjon via tolk for ledere og personell i helse- og omsorgstjenestene</t>
  </si>
  <si>
    <t>Samarbeid mellom barneverntjenester og psykiske helsetjenester til barnets beste</t>
  </si>
  <si>
    <t>IS-11/2015</t>
  </si>
  <si>
    <t>Forskrift om spesialistutdanning og spesialistgodkjenning for leger og tannleger (spesialistforskriften)</t>
  </si>
  <si>
    <t>FOR-2016-12-08-1482</t>
  </si>
  <si>
    <t>LOV-1998-07-17-61</t>
  </si>
  <si>
    <t>FOR-2011-12-06-1356</t>
  </si>
  <si>
    <t>Forskrift om legemiddelhåndtering for virksomheter og helsepersonell som yter helsehjelp</t>
  </si>
  <si>
    <t>HSØ RHF 2015</t>
  </si>
  <si>
    <t>Utfyllende beskrivelse/ kommentar</t>
  </si>
  <si>
    <t>1.1.24</t>
  </si>
  <si>
    <t>Legemidler oppbevares forsvarlig og utilgjengelig for uvedkommende.</t>
  </si>
  <si>
    <t>Innganger/utganger er slik at ansatte kan se hvem som kommer og går. Hvis nødvendig brukes kameraovervåking.</t>
  </si>
  <si>
    <t xml:space="preserve">Utforming av miljøet </t>
  </si>
  <si>
    <t>Alle ekstravakter får opplæringsvakter.</t>
  </si>
  <si>
    <t xml:space="preserve">Det finnes rutiner for innføring av nye leger i vaktlaget. Praksis er nedskrevet og utdelt før første vakt. </t>
  </si>
  <si>
    <t>For eksempel er det ikke god praksis at vikar for en gravid ansatt ikke er på plass ved termin.</t>
  </si>
  <si>
    <t xml:space="preserve">God praksis inkluderer «fotfølging» av en kollega på første dag, med innføring i holdningene nødvendig for en behandlingsfremmende kultur </t>
  </si>
  <si>
    <t>Alle ansatte får en introduksjonspakke og gjennomgang av driften ved enheten før de tar ansvar for behandling.</t>
  </si>
  <si>
    <t>Når en vurderingssamtale ikke fører til innleggelse, blir begrunnelsen gitt til henvisende instans, pasienten og pårørende med anbefalinger/ råd for annen aktuell behandling eller oppfølging.</t>
  </si>
  <si>
    <t xml:space="preserve">De involverte instansene kartlegges innen slutten av første virkedag. </t>
  </si>
  <si>
    <t>Når foresatte er separert/ skilt bistår enheten til at den med daglig omsorg overholder sin plikt til å holde den andre med ansvar orientert om behandlingen til pasienten.</t>
  </si>
  <si>
    <t>Det er strukturert bruk av tid på kveldene og i helgene som tar utgangspunkt i pasientene som er innlagt til enhver tid. Miljøterapien evalueres regelmessig slik at pasientene opplever at deres feedback er betydningsfull.</t>
  </si>
  <si>
    <t xml:space="preserve">Det lages behandlingsplaner i samarbeid med pasienten og hvis mulig med pårørende. Hvis det ikke skjer i samarbeid med pasienter eller pårørende er grunnen journalført. </t>
  </si>
  <si>
    <t>Her menes opplysning som kan komme til nytte i praktisk håndtering av situasjoner som kan oppstå når pasienten ikke er ved enheten, for eksempel tlf til legevakt, kontakt person ved poliklinikken, o.l.</t>
  </si>
  <si>
    <t>2.4</t>
  </si>
  <si>
    <t>5.2.2</t>
  </si>
  <si>
    <t>Det er ikke godt nok med bilde og navn på et kort hengende fra livet. Det skal være på øye høyder.</t>
  </si>
  <si>
    <t>Innleggelse etter PHL Se ellers pkt 5.2 som omhandler informasjon gitt til pasienter og pårørende</t>
  </si>
  <si>
    <t xml:space="preserve">Alle pas. legges inn etter PHL. Innleggelse etter PHL §3-2/3-3: her er det frist for vurdering innen 24t.  Journal skal føres uten unødig opphold/snarest. </t>
  </si>
  <si>
    <t xml:space="preserve">Enheten har retningslinje for protokollføring av tvangsvedtak. </t>
  </si>
  <si>
    <t xml:space="preserve">Alvorlige hendelser er ikke nødvendigvis et avvik. </t>
  </si>
  <si>
    <t>Maler, prosedyrer og protokoller</t>
  </si>
  <si>
    <t>Standard</t>
  </si>
  <si>
    <t>Antall</t>
  </si>
  <si>
    <t>Møtt</t>
  </si>
  <si>
    <t>Delvis møtt</t>
  </si>
  <si>
    <t>Ikke møtt</t>
  </si>
  <si>
    <t>Vet ikke</t>
  </si>
  <si>
    <t>Nivå 1</t>
  </si>
  <si>
    <t>Nivå 2</t>
  </si>
  <si>
    <t>Nivå 3</t>
  </si>
  <si>
    <t>Total</t>
  </si>
  <si>
    <t>Ikke aktuelt</t>
  </si>
  <si>
    <t xml:space="preserve">Enheten har besøksrom (og oppholdsrom for pårørende), og dette er familievennlig med bl.a. leker. </t>
  </si>
  <si>
    <t xml:space="preserve">Det legges til rette for feedback fra ungdommene om kosttilbudet, og den benyttes i justering av kosttilbudet ved enheten. </t>
  </si>
  <si>
    <t>Hensikten er at de alltid finner frem til siste oppdateringer, inkl. vant til å bruke lovdata.no.</t>
  </si>
  <si>
    <t xml:space="preserve">I forbindelse med langtidsfravær eller svangerskapspermisjon handler ledelsen raskt for å sikre vikar. </t>
  </si>
  <si>
    <t>Når enheten har blandete funksjoner blir det viktig at innleggelseskriterier skiller mellom dekning av øyeblikkelig hjelp, akutte henvendelser og planlagte innleggelser.</t>
  </si>
  <si>
    <t>Utredningsplaner, behandlingsplaner og individuell plan (IP)*</t>
  </si>
  <si>
    <t>Evaluering
(skåre)</t>
  </si>
  <si>
    <t>Enhetens
kommentarer</t>
  </si>
  <si>
    <t>Besøksteamets
kommentarer</t>
  </si>
  <si>
    <t>Hvilke mål har dere hatt for forbedring når det gjelder miljø og fasiliteter siste året?</t>
  </si>
  <si>
    <t>Hva har dere oppnådd av forbedring når det gjelder miljø og fasiliteter det siste året?</t>
  </si>
  <si>
    <t>Hva har vært hindringene for forbedring når det gjelder miljø og fasiliteter siste året?</t>
  </si>
  <si>
    <t>Hvordan vil dere videreutvikle enheten når det gjelder miljø og fasiliteter fremover?</t>
  </si>
  <si>
    <t>Hvilke mål har dere hatt for forbedring når det gjelder bemanning og opplæring siste året?</t>
  </si>
  <si>
    <t>Hva har dere oppnådd av forbedring når det gjelder bemanning og opplæring det siste året?</t>
  </si>
  <si>
    <t>Hva har vært hindringene for forbedring når det gjelder bemanning og opplæring siste året?</t>
  </si>
  <si>
    <t>Hvordan vil dere videreutvikle enheten når det gjelder bemanning og opplæring fremover?</t>
  </si>
  <si>
    <t>Hvilke mål har dere hatt for forbedring når det gjelder innleggelse og utskrivelse siste året?</t>
  </si>
  <si>
    <t>Hva har dere oppnådd av forbedring når det gjelder innleggelse og utskrivelse det siste året?</t>
  </si>
  <si>
    <t>Hva har vært hindringene for forbedring når det gjelder innleggelse og utskrivelse siste året?</t>
  </si>
  <si>
    <t>Hvordan vil dere videreutvikle enheten når det gjelder innleggelse og utskrivelse fremover?</t>
  </si>
  <si>
    <t>Hvilke mål har dere hatt for forbedring når det gjelder behandling og omsorg siste året?</t>
  </si>
  <si>
    <t>Hva har dere oppnådd av forbedring når det gjelder behandling og omsorg det siste året?</t>
  </si>
  <si>
    <t>Hva har vært hindringene for forbedring når det gjelder behandling og omsorg siste året?</t>
  </si>
  <si>
    <t>Hvordan vil dere videreutvikle enheten når det gjelder behandling og omsorg fremover?</t>
  </si>
  <si>
    <t>Behandling og omsorg</t>
  </si>
  <si>
    <t>Informasjon, samtykke og taushetsplikt</t>
  </si>
  <si>
    <t>Hvilke mål har dere hatt for forbedring når det gjelder informasjon, samtykke og taushetsplikt siste året?</t>
  </si>
  <si>
    <t>Hva har dere oppnådd av forbedring når det gjelder informasjon, samtykke og taushetsplikt det siste året?</t>
  </si>
  <si>
    <t>Hva har vært hindringene for forbedring når det gjelder informasjon, samtykke og taushetsplikt siste året?</t>
  </si>
  <si>
    <t>Hvordan vil dere videreutvikle enheten når det gjelder informasjon, samtykke og taushetsplikt fremover?</t>
  </si>
  <si>
    <t>Hvilke mål har dere hatt for forbedring når det gjelder rettigheter og lovverk siste året?</t>
  </si>
  <si>
    <t>Hva har dere oppnådd av forbedring når det gjelder rettigheter og lovverk det siste året?</t>
  </si>
  <si>
    <t>Hva har vært hindringene for forbedring når det gjelder rettigheter og lovverk siste året?</t>
  </si>
  <si>
    <t>Hvordan vil dere videreutvikle enheten når det gjelder rettigheter og lovverk fremover?</t>
  </si>
  <si>
    <t>Hva har dere oppnådd av forbedring når det gjelder klinisk virksomhetsstyring det siste året?</t>
  </si>
  <si>
    <t>Hva har vært hindringene for forbedring når det gjelder klinisk virksomhetsstyring siste året?</t>
  </si>
  <si>
    <t>Hvordan vil dere videreutvikle enheten når det gjelder klinisk virksomhetsstyring fremover?</t>
  </si>
  <si>
    <t xml:space="preserve">Hvilke mål har dere hatt for forbedring når det gjelder klinisk virksomhetsstyring siste året?  </t>
  </si>
  <si>
    <t>1.1.17</t>
  </si>
  <si>
    <t>1.1.19</t>
  </si>
  <si>
    <t>1.1.25</t>
  </si>
  <si>
    <t>1.1.28</t>
  </si>
  <si>
    <t>1.1.29</t>
  </si>
  <si>
    <t>2.1.3</t>
  </si>
  <si>
    <t>2.1.6</t>
  </si>
  <si>
    <t>2.2.17</t>
  </si>
  <si>
    <t>2.2.18</t>
  </si>
  <si>
    <t>2.4.12</t>
  </si>
  <si>
    <t>2.4.13</t>
  </si>
  <si>
    <t>3.1.2</t>
  </si>
  <si>
    <t>3.1.4</t>
  </si>
  <si>
    <t>3.1.7</t>
  </si>
  <si>
    <t>3.3.3</t>
  </si>
  <si>
    <t>3.3.4</t>
  </si>
  <si>
    <t>3.3.5</t>
  </si>
  <si>
    <t>3.4.6</t>
  </si>
  <si>
    <t>3.4.7</t>
  </si>
  <si>
    <t>3.4.8</t>
  </si>
  <si>
    <t>4.2.2</t>
  </si>
  <si>
    <t>5.1.2</t>
  </si>
  <si>
    <t>5.4.7</t>
  </si>
  <si>
    <t>7.2.4</t>
  </si>
  <si>
    <t>7.4.5</t>
  </si>
  <si>
    <t>7.4.6</t>
  </si>
  <si>
    <t>7.4.8</t>
  </si>
  <si>
    <t>7.4.17</t>
  </si>
  <si>
    <t>7.4.18</t>
  </si>
  <si>
    <t>7.4.19</t>
  </si>
  <si>
    <t>7.4.20</t>
  </si>
  <si>
    <t>7.4.21</t>
  </si>
  <si>
    <t>7.4.22</t>
  </si>
  <si>
    <t>7.4.23</t>
  </si>
  <si>
    <t>7.4.24</t>
  </si>
  <si>
    <t>7.6.3</t>
  </si>
  <si>
    <t>Opplæring og rammebetingelser for kompetanseheving</t>
  </si>
  <si>
    <t>Praktisk informasjon om enheten blir formidlet også skriftlig ved innleggelse.</t>
  </si>
  <si>
    <t xml:space="preserve">Det finnes skriftlige rutiner for hvordan retten og muligheten til medvirkning på enheten blir ivaretatt og praktisert. </t>
  </si>
  <si>
    <t>Samarbeid med barnevern og kommune</t>
  </si>
  <si>
    <t>1.1.11</t>
  </si>
  <si>
    <t>1.1.26</t>
  </si>
  <si>
    <t>1.3</t>
  </si>
  <si>
    <t>1.5</t>
  </si>
  <si>
    <t>2.2.4</t>
  </si>
  <si>
    <t>4.2.1</t>
  </si>
  <si>
    <t>5.3.2</t>
  </si>
  <si>
    <t>5.4.3</t>
  </si>
  <si>
    <t>6.4.2</t>
  </si>
  <si>
    <t>Bruk av fysisk tvang/holdig</t>
  </si>
  <si>
    <t>Respekt for rettigheter og medvirkning</t>
  </si>
  <si>
    <t xml:space="preserve">Pasientene får dekket sine krav til obligatorisk skole. Det reguleres i en tydelig samarbeidsavtale mellom Helseforetak og Fylkeskommunen om opplæring under opphold i spesialisthelsetjenesten. </t>
  </si>
  <si>
    <t xml:space="preserve">    Offentlig tilgjengelig informasjon om enheten.</t>
  </si>
  <si>
    <t>Det finnes hjertestarter på et tydelig markert sted og det er etablert rutine for at den sjekkes regelmessig og etter hver bruk. Alle pasienter kan sjokkes innen tre minutter etter at stans er oppdaget.</t>
  </si>
  <si>
    <t>Enheten har et vaktsystem som sikrer at faglig ansvarlig for vedtak er tilgjengelig hele døgnet. Vedkommende skal kunne stille ved enheten ved behov. Informasjon om hvordan vaktsystemet kontaktes er lett tilgjengelig på vaktrommet.</t>
  </si>
  <si>
    <t xml:space="preserve">Alle ansatte får opplæring i elektroniske hjelpemidler som sykehusets avviksmeldingssystem, eHåndbok, EQS, eller lignende og hvor de finner oppdaterte opplysninger om lovverket og faglitteratur. </t>
  </si>
  <si>
    <t xml:space="preserve">Før det treffes vedtak om bruk av tvangsmidler, gis pasienter anledning til å uttale seg, om mulig. Tidligere erfaringer med tvangsbruk kartlegges tidlig i forløpet, og ligger særlig til grunn for vedtaket. </t>
  </si>
  <si>
    <t>Ved risiko for gjentatt bruk av tvangsmidler (der pårørende skal ha informasjon), avtales det hvordan informasjonen skal gis.</t>
  </si>
  <si>
    <t xml:space="preserve">Slik systematisk opplæring har fokus på hvordan man forebygger og forhindrer vold i tillegg til håndtering av episoder som kan oppstå. </t>
  </si>
  <si>
    <t>Kriteria for godkjenning som utdanningsinstitusjon i Serøs rapportering til Den norske legeforening</t>
  </si>
  <si>
    <t xml:space="preserve">Standardisert validert skjema for BUP døgn finnes ikke enda. </t>
  </si>
  <si>
    <t>Orienteringen om tilbudet bidrar til at de får en forståelse for hensikten med flerfaglighet, team sammensetning og behandlingsmøter</t>
  </si>
  <si>
    <t>Med skjerming menes tiltak som innebærer at en pasient holdes helt eller delvis atskilt fra medpasienter og fra personell som ikke deltar i undersøkelse og behandling av og omsorg for pasienten. Tiltaket iverksettes av behandlingsmessige hensyn eller for å ivareta hensynet til andre pasienter.</t>
  </si>
  <si>
    <t>Prosedyre bør inkludere bevissthet rundt overgrep mellom både pasient/ pasient og ansatt/ pasient</t>
  </si>
  <si>
    <t>1.1.3</t>
  </si>
  <si>
    <t>1.3.6</t>
  </si>
  <si>
    <t>2.2.3</t>
  </si>
  <si>
    <t>3.1.5</t>
  </si>
  <si>
    <t>4.5.4</t>
  </si>
  <si>
    <t>4.5.5</t>
  </si>
  <si>
    <t>5.2.1</t>
  </si>
  <si>
    <t>5.2.3</t>
  </si>
  <si>
    <t>5.2.4</t>
  </si>
  <si>
    <t>5.2.5</t>
  </si>
  <si>
    <t>5.2.6</t>
  </si>
  <si>
    <t>5.2.7</t>
  </si>
  <si>
    <t>6.2.4</t>
  </si>
  <si>
    <t>7.3.2</t>
  </si>
  <si>
    <t>7.3.3</t>
  </si>
  <si>
    <t>7.3.4</t>
  </si>
  <si>
    <t>7.3.5</t>
  </si>
  <si>
    <t>7.4.13</t>
  </si>
  <si>
    <t>7.4.16</t>
  </si>
  <si>
    <t>7.6.6</t>
  </si>
  <si>
    <t>2.3.1</t>
  </si>
  <si>
    <t>2.3.6</t>
  </si>
  <si>
    <t xml:space="preserve">Barnekonvensjonen art. 16 </t>
  </si>
  <si>
    <t>Alle pasienter vurderes ift. behov om IP og vurderingen er journalført. Konklusjoner og oppdatering av status i IP inkluderes i epikrisen, inkludert ansvar for tiltak. Vurderingen skjer i samarbeid med pasienten og oppfølgende instans.</t>
  </si>
  <si>
    <t xml:space="preserve">Pasienter og pårørende blir orientert, muntlig og skriftlig, om hvem som er oppnevnt som behandlingsansvarlig, spesialist, og kontaktperson/ miljøterapeuter/ ansvarlig miljøterapeut i teamet. </t>
  </si>
  <si>
    <t>Institusjonen skal være fysisk utformet og materielt utstyrt på en slik måte at kravet til forsvarlig helsehjelp kan ivaretas, jf. spesialisthelsetjenesteloven § 2-2. Er det uforsvarlig uten kamera? I personvernregelverket finner man mange generelle regler for hvilke plikter en virksomhet har når den behandler personopplysninger - slik som opptak fra kamera. Disse pliktene må alle som driver kameraovervåking sette seg inn i.</t>
  </si>
  <si>
    <t>Opprinnelig</t>
  </si>
  <si>
    <t>Forskrift om utforming og innretning av arbeidsplasser og arbeidslokaler (arbeidsplassforskriften)</t>
  </si>
  <si>
    <t>Forskrift om tekniske krav til byggverk (Byggteknisk forskrift (TEK 17))</t>
  </si>
  <si>
    <t>FOR-2020-06-11-1176</t>
  </si>
  <si>
    <t>Forskrift om etablering og gjennomføring av psykisk helsevern m.m. (psykisk helsevernforskriften)</t>
  </si>
  <si>
    <t>FOR-2000-12-01-1217</t>
  </si>
  <si>
    <t>FOR-2017-06-09-719</t>
  </si>
  <si>
    <t>Lov om grunnskolen og den vidaregåande opplæringa (opplæringslova)</t>
  </si>
  <si>
    <t>Lov om etablering og gjennomføring av psykisk helsevern (psykisk helsevernloven)</t>
  </si>
  <si>
    <t xml:space="preserve"> Lov om helseforetak m.m. (helseforetaksloven)</t>
  </si>
  <si>
    <t>Lov om helsepersonell m.v. (helsepersonelloven)</t>
  </si>
  <si>
    <t>Lov om pasient- og brukerrettigheter (pasient- og brukerrettighetsloven)</t>
  </si>
  <si>
    <t xml:space="preserve"> Lov om spesialisthelsetjenesten m.m. (spesialisthelsetjenesteloven)</t>
  </si>
  <si>
    <t xml:space="preserve"> Lov om statlig tilsyn med helse- og omsorgstjenesten mv. (helsetilsynsloven)</t>
  </si>
  <si>
    <t>Definisjonskatalog - Styringsparametre og nasjonale kvalitetsindikatorer medisin og helsefag (HSØ RHF 2015)</t>
  </si>
  <si>
    <t>Veileder om pårørende i helse- og omsorgstjenesten (Pårørendeveileder)</t>
  </si>
  <si>
    <t>Rett til opplæring i barnevern- og helseinstitusjon, og i hjemmet ved langvarig sykdom (Udir-6-2014)</t>
  </si>
  <si>
    <t>Udir-6-2014</t>
  </si>
  <si>
    <t xml:space="preserve">Rundskriv Barn som pårørende </t>
  </si>
  <si>
    <t>Forskrift om smittevern i helse- og omsorgstjenesten</t>
  </si>
  <si>
    <t>FOR-2005-06-17-610 opphever FOR-1996-07-05-699</t>
  </si>
  <si>
    <t>IS-5/2010</t>
  </si>
  <si>
    <t>IS-1924</t>
  </si>
  <si>
    <t>Lov om behandling av helseopplysninger ved ytelse av helsehjelp (pasientjournalloven)</t>
  </si>
  <si>
    <t>LOV-2014-06-20-42</t>
  </si>
  <si>
    <t>FNs konvensjon om barnets rettigheter (Barnekonvensjonen)</t>
  </si>
  <si>
    <t>Barnekonvensjonen</t>
  </si>
  <si>
    <t xml:space="preserve">Denne standarden trenger dialog mellom nivå i foretaket, men er satt som nivå 1 og ikke nivå 3, fordi enheten skal sikre at den er et tydelig dokument egnet for målstyring av enheten. </t>
  </si>
  <si>
    <t>Kongeriket Norges Grunnlov (Grunnloven)</t>
  </si>
  <si>
    <t>LOV-1814-05-17</t>
  </si>
  <si>
    <t xml:space="preserve">Pårørendeveileder (Hdir) https://www.helsedirektoratet.no/veiledere/parorendeveileder </t>
  </si>
  <si>
    <t>Pårørendeveileder</t>
  </si>
  <si>
    <t>Erstattet av Pårørendeveileder kapittel 5</t>
  </si>
  <si>
    <t>Forskrift om kommunal betaling for utskrivingsklare pasienter</t>
  </si>
  <si>
    <t>FOR-2011-11-18-1115</t>
  </si>
  <si>
    <t>FOR-2018-11-08-1675 </t>
  </si>
  <si>
    <t xml:space="preserve">Enheten har skriftlige kriterier for øyeblikkelig-hjelp-innleggelser på akuttenheten. </t>
  </si>
  <si>
    <t>Om ungdommen er under Barnevernets omsorg, inkludert som fosterbarn, skal enheten bistå barnevern ved behov å sikre at eventuelt andre med foreldreansvar for den orientering om behandling de har krav på.</t>
  </si>
  <si>
    <t xml:space="preserve">Hvis alle informeres skåres 2. </t>
  </si>
  <si>
    <t xml:space="preserve">Enheten har prosedyrer for håndtering av medisinske nødsituasjoner. Disse inkluderer når det skal ringes 113 og når vakthavende lege skal tilkalles. </t>
  </si>
  <si>
    <t>Inngangen er tydelig merket - det er lett å finne frem.</t>
  </si>
  <si>
    <t>Det er mulig å kjøre helt frem til inngangen i en akutt situasjon.</t>
  </si>
  <si>
    <t>Det er lett å komme til enheten med offentlig kommunikasjon eller bil.</t>
  </si>
  <si>
    <t>Enheten oppfyller forsvarlige hygienestandarder.</t>
  </si>
  <si>
    <t>Det er lett å ta pasientene med på utendørsaktiviteter. Også de som er underlagt tvang.</t>
  </si>
  <si>
    <t>i) med mulighet for observasjon av hele rommet.</t>
  </si>
  <si>
    <t>ii) med god ventilasjon uten støy.</t>
  </si>
  <si>
    <t>iii) med eget toalett, vask og dusj.</t>
  </si>
  <si>
    <t>v) med system for enkel kommunikasjon med de ansatte på enheten.</t>
  </si>
  <si>
    <t>vi) som er tilfredsstillende lydisolert.</t>
  </si>
  <si>
    <t>Pårørende har adgang til enkel servering som kaffe, te, vann.</t>
  </si>
  <si>
    <t>Enheten kan tilby overnatting for minimum én pårørende for alle under 18 år.</t>
  </si>
  <si>
    <t>Lokalene har universell utforming - egner seg for alle; også funksjonshemmede.</t>
  </si>
  <si>
    <t>Ansatte har et nødkommunikasjonssystem (alarm).</t>
  </si>
  <si>
    <t>Det finnes et utvalg av mat i tråd med individuelle kulturelle, ernæringsmessige og kliniske behov.</t>
  </si>
  <si>
    <t>Ved behov for tett oppfølging og intervensjon, kan grunnbemanning raskt suppleres tilstrekkelig for å sikre forsvarlig drift.</t>
  </si>
  <si>
    <t>Ansvarshavende miljøterapeut kan (i leders fravær) innkalle ekstra ressurser for å sikre forsvarlig drift.</t>
  </si>
  <si>
    <t>Minimum 85 % av faste ansatte på dag- og kveldsvaktene har heltidsstillinger.</t>
  </si>
  <si>
    <t>Enheten har tilgang til utpekte forløpskoordinatorer med delegert ansvar for og myndighet til å sikre sammenhengende pasientforløp og oppfølging uten unødig ventetid.</t>
  </si>
  <si>
    <t>Enheten har vedtaksansvarlig psykolog eller lege tilgjengelig på hver vakt.</t>
  </si>
  <si>
    <t>Enheten har en fast møtestruktur med faste kommunikasjonskanaler som sikrer tverrfaglig drøfting, diagnostisering, behandling og evaluering (inkl. spesialistinvolvering) gjennom hele pasientoppholdet.</t>
  </si>
  <si>
    <t>Det er øremerket tid til vaktskifter, for eksempel 30 min.</t>
  </si>
  <si>
    <t>Alle kliniske ansatte får adgang til felles elektronisk pasientjournal.</t>
  </si>
  <si>
    <t>Det finnes varslingsprosedyrer slik at ansattklager kan fremmes uten at deres arbeidsforhold settes i fare.</t>
  </si>
  <si>
    <t>Medarbeidersamtaler/ utviklingssamtaler gjennomføres minst årlig for å bidra til en åpen dialog om de ansattes tilfredshet og utføring av arbeid, med skriftlig avtale i etterkant.</t>
  </si>
  <si>
    <t>Ansatte mottar utdanningspermisjon i tråd med sin kompetanseplan.</t>
  </si>
  <si>
    <t>Pasientrettigheter.</t>
  </si>
  <si>
    <t>Bruk av individuelle planer og ansvarsgrupper, herunder medvirkning som et viktig element.</t>
  </si>
  <si>
    <t>Bruk av strukturerte utredninger, for eksempel psykose obs., ADL funksjoner.</t>
  </si>
  <si>
    <t>Samtykke og samtykkekompetanse.</t>
  </si>
  <si>
    <t>Hjerte- og lungeredning for alle ansatte, årlig.</t>
  </si>
  <si>
    <t>Ansatte i utdanningsstillinger får dekket sine krav om opplæring og veiledning.</t>
  </si>
  <si>
    <t>Ledige stillinger lyses ut både eksternt og internt.</t>
  </si>
  <si>
    <t>Ved slutten av vurderingssamtale er hensikten med innleggelsen forklart til pasienten og pårørende.</t>
  </si>
  <si>
    <t>Det er etablert rutiner for vaktskifter, slik at vaktlaget er forsvarlig oppdatert når de overtar ansvaret.</t>
  </si>
  <si>
    <t>Ved overføring til annen enhet inviteres mottakende tjeneste til felles samarbeidsmøter.</t>
  </si>
  <si>
    <t>Epikrisen inneholder aktuell medisinering og indikasjon og fremtidig forventning om behov for medisinering.</t>
  </si>
  <si>
    <t>En somatisk legeundersøkelse er foretatt innen 4-72 timer etter innleggelse.</t>
  </si>
  <si>
    <t>Blodprøver kan tas ved enheten.</t>
  </si>
  <si>
    <t>Pasientene har mulighet til daglig fysisk aktivitet avhengig av tilstand.</t>
  </si>
  <si>
    <t>Pasientene får kopi av planene (oppdatert IP hvis laget, behandlingsplan, sikkerhetsplan/kriseplan og evt. mestringsplan).</t>
  </si>
  <si>
    <t>Pasientene kan følge sin videregående opplæring. Det ordnes i samarbeid med elevens skole, for eksempel: spesifikke lærebøker, interaktivt utstyr og lignende.</t>
  </si>
  <si>
    <t>Lærerne deltar på teammøter.</t>
  </si>
  <si>
    <t>Pasienter kan gjennomføre eksamener på enheten.</t>
  </si>
  <si>
    <t>Informasjon om enheten er lett tilgjengelig på internett for henvisere og samarbeidspartnere.</t>
  </si>
  <si>
    <t>Ansatte bruker navneskilt.</t>
  </si>
  <si>
    <t>Det finnes en tavle med bilde og navn på alle ansatte.</t>
  </si>
  <si>
    <t>Samtykke blir innhentet før opplysninger deles med andre enn henvisende instans, oppfølgende instans eller fastlegen.</t>
  </si>
  <si>
    <t>Når pasientene ikke er samtykkekompetente blir deres synspunkter innhentet, notert og ivaretatt i tråd med lovverket.</t>
  </si>
  <si>
    <t xml:space="preserve">Når pasientene ikke er samtykkekompetente blir pårørende sine synspunkter innhentet, notert og ivaretatt i tråd med lovverket. </t>
  </si>
  <si>
    <t>Alle tvangsvedtak blir journalført med begrunnelse innen fristene.</t>
  </si>
  <si>
    <t>I informasjonen som utgis kommer det tydelig frem at enheten ønsker å legge til rette for klager fra pasienter og pårørende.</t>
  </si>
  <si>
    <t>I etterkant av bruk av tvangsmidler evalueres episoden sammen med pasienten.</t>
  </si>
  <si>
    <t>Hvis utskrivelse forsinkes grunnet manglende omsorgstilbud fra barnevern eller kommunen, finnes det retningslinjer for hvordan dette skal håndteres.</t>
  </si>
  <si>
    <t>Virksomhetens medarbeidere medvirker i kvalitetsforbedring slik at samlet kunnskap og erfaring utnyttes.</t>
  </si>
  <si>
    <t>Enheten gjennomgår alvorlige hendelser for at tilsvarende ikke skal skje igjen.</t>
  </si>
  <si>
    <t>Enheten gjennomgår avviksmeldinger regelmessig.</t>
  </si>
  <si>
    <t>Det finnes retningslinjer om samarbeid og kommunikasjon med Poliklinikken.</t>
  </si>
  <si>
    <t>Det finnes retningslinjer om samarbeid og kommunikasjon med Politi.</t>
  </si>
  <si>
    <t>Nye prosedyrer sirkuleres og er lett tilgjengelige.</t>
  </si>
  <si>
    <t>Det finnes skriftlig prosedyre for utskriving.</t>
  </si>
  <si>
    <t>Det finnes prosedyre for håndtering av aggresjon og vold, og bruk av tvang.</t>
  </si>
  <si>
    <t>Det finnes skriftlige prosedyrer eller husregler for bruk av mobiltelefoner og internett.</t>
  </si>
  <si>
    <t>Det finnes retningslinjer for håndtering av rusmiddelbruk og ruset person.</t>
  </si>
  <si>
    <t>Enheten har prosedyre for gjennomgang og oppbevaring av private klær og eiendeler med formål om å sikre at pasienter ikke har med seg gjenstander som ikke skal oppbevares fritt i avdelingen.</t>
  </si>
  <si>
    <t>Prosedyre for ransaking og vedtak om gjennomgang av rom og eiendeler er tydelige.</t>
  </si>
  <si>
    <t>Enheten har en prosedyre for skjerming.</t>
  </si>
  <si>
    <t>Enheten har skriftlige prosedyrer for vurdering av utgangsstatus, permisjon og overflytting mellom ulike enheter.</t>
  </si>
  <si>
    <t>Enheten har prosedyrer for å hindre at uvedkommende kommer inn i enheten. Det finnes rutiner for å håndtere brudd på disse, f.eks. når uvedkommende har kommet inn på enheten.</t>
  </si>
  <si>
    <t>Enheten har prosedyre for hvordan forebygge seksuelle overgrep og vold.</t>
  </si>
  <si>
    <t>Målbeskrivelse for enheten er tydelig og er i samsvar med helseforetakets forventninger.</t>
  </si>
  <si>
    <t>Enheten gjennomfører rutinemessig HMS-kartlegging i vernerunde, som er i tråd med foretakets overordnede HMS-plan.</t>
  </si>
  <si>
    <t>Enheten har et avvikssystem og et system for implementering av forbedringsarbeid i HMS.</t>
  </si>
  <si>
    <t>Enheten har årlig revisjon av HMS - handlingsplaner.</t>
  </si>
  <si>
    <t>Enheten har utarbeidet et årshjul som viser årlige aktiviteter og oppgaver.</t>
  </si>
  <si>
    <t>Enheten har en miljøprofil som vises blant annet i kildesortering av ikke-farlig avfall.</t>
  </si>
  <si>
    <t>Det er dokumentert at brannforskrifter følges med regelmessige brannøvelser, inkl. evakuering én gang årlig.</t>
  </si>
  <si>
    <t xml:space="preserve">Nattevaktdekning er minimum tre ansatte per ti senger. Det må være minimum to våkne nattevakter. </t>
  </si>
  <si>
    <t>Enheten har minimum én overlegespesialist i barne- og ungdomspsykiatri.</t>
  </si>
  <si>
    <t>Enheten har minimum én psykologspesialist i barne- og ungdomspsykologi (med vedtakskompetanse).</t>
  </si>
  <si>
    <t>Enheten har minimum én lege i spesialisering.</t>
  </si>
  <si>
    <t>Enheten har minimum én psykolog i spesialisering.</t>
  </si>
  <si>
    <t>Det er personalmøter med skriftlige referater minst én gang i måneden.</t>
  </si>
  <si>
    <t>Epikrisen er sendt ut til fastlege og henviser innen syv dager / lovpålagte frister med mindre pasienten motsetter seg det.</t>
  </si>
  <si>
    <t>iv) uten risikoelementer for pasientene og ansatte.</t>
  </si>
  <si>
    <t>Pasientene har mulighet til å praktisere sitt livssyn.</t>
  </si>
  <si>
    <t>Lærerne og enhetens helsepersonell hjelper pasientene med reintegrering i hjemmeskolen.</t>
  </si>
  <si>
    <t>i) Rutiner og tilbud i avdelingen (hva tilbudet innebærer, hvordan pasientene deltar, struktur på dagene, husregler osv.).</t>
  </si>
  <si>
    <t>Pasientenes samtykkekompetanse er vurdert og journalført i tilknytning til spørsmål som krever samtykke.</t>
  </si>
  <si>
    <t>I 2020 revisjonen foreslo arbeidsgruppen at det bør spesifiseres i standarden at prosedyren skal være skriftlig. Ikke pioritert i 2021 revisjonen</t>
  </si>
  <si>
    <t xml:space="preserve">
</t>
  </si>
  <si>
    <t>Det finnes skjermingsrom:</t>
  </si>
  <si>
    <t xml:space="preserve">Lege i spesialisering (LIS) får avsatt tid til fordypning i sin arbeidsplan. </t>
  </si>
  <si>
    <t>Skole ved opphold over tid (over fem døgn)</t>
  </si>
  <si>
    <t>I 2020 revisjonen foreslo arbeidsgruppen at det bør spesifiseres i standarden at prosedyren skal være skriftlig. Hvorfor benyttes retningslinje her, når det står prosedyre på de andre?  Ikke pioritert i 2021 revisjonen</t>
  </si>
  <si>
    <t>I 2020 revisjonen foreslo arbeidsgruppen at det bør spesifiseres i standarden at prosedyren skal være skriftlig. Kunne denne standarden vært formulert med samme ordlyd som de andre? Hvorfor spør vi om den er tydelig her når vi spør om prosedyrer finnes i de andre? Ikke pioritert i 2021 revisjonen</t>
  </si>
  <si>
    <t xml:space="preserve">Pasienter og pårørende blir informert om sine rettigheter både muntlig og skriftlig.             </t>
  </si>
  <si>
    <t>Enheten er innredet for å passe til barn og unge under deres opphold.</t>
  </si>
  <si>
    <t>Hobbyrom er tilgjengelig, funksjonelt og store nok.</t>
  </si>
  <si>
    <t>Enheten har rom som passer for både gruppemøter og individuelle samtaler.</t>
  </si>
  <si>
    <t xml:space="preserve">Enheten har egne lokaler i nærheten som er egnet og utstyrt for å ivareta pasientenes undervisningsløp.  </t>
  </si>
  <si>
    <t>Minimum én pårørende har adgang til gratis mat v/ overnatting og samvær store deler av døgnet, og ellers tilgang til å kjøpe mat til personalpris.</t>
  </si>
  <si>
    <t>Enheten har tilgang på undersøkelsesrom for akutte medisinske/somatiske intervensjoner.</t>
  </si>
  <si>
    <t>Pasientene har mulighet for å låse inn private eiendeler.</t>
  </si>
  <si>
    <t>Det er gode siktlinjer i enheten og lett å ha oversikt.</t>
  </si>
  <si>
    <t>Enheten har tilstrekkelig tilgang på klinisk ernæringsfysiolog.</t>
  </si>
  <si>
    <t>Det er oppdaterte funksjonsbeskrivelse for alle stillinger.</t>
  </si>
  <si>
    <t xml:space="preserve">F.eks årlig revisjon av funksjonsbeskrivelser. </t>
  </si>
  <si>
    <t>Aktuelt medisinsk utstyr (f.eks sonde, sårstell, blodsukker, ekg, blodtrykk, puls). Opplæring skal dokumenteres.</t>
  </si>
  <si>
    <t>Forebygging og håndtering av aggresjons- og voldsproblematikk . Minimum seks ganger for ansatte, per år.</t>
  </si>
  <si>
    <t>Alt klinisk personell har tilgang på veiledning og/ eller simulering - minst én g i mnd i to timer per gang.</t>
  </si>
  <si>
    <t xml:space="preserve"> ii) hvordan pasientene kan få innsyn i egen journal, inkludert rutiner for å lese elektronisk journal.</t>
  </si>
  <si>
    <t>iii) håndtering av taushetsplikt og opplysningsplikt til pårørende.</t>
  </si>
  <si>
    <t>iv) når opplysning blir delt, internt og med andre instanser eller pårørende.</t>
  </si>
  <si>
    <t>v) hvordan de kan kontakte brukerorganisasjoner eller andre aktuelle instanser, som barneombudet, pasientombudet og sivilombudsmannen.</t>
  </si>
  <si>
    <t>vi) Enhetens tilbud til pårørende under innleggelse (eks. tilbud om kontakt med psykolog, sosionom, annet støttepersonell).</t>
  </si>
  <si>
    <t>vii) at det regionale helseforetaket i barnets bostedsregion dekker reiseutgifter for pårørende ledsager i forbindelse med innleggelse og utskriving, når de tilkalles institusjonen, og én gang i uken ved innleggelse utover 14 dager.</t>
  </si>
  <si>
    <t>Kan gjøres unntak for pasienter over helserettslig alder. Det er ikke nok med innhenting av en generell samtykke. Det optimalt er at pasienter gis et valg mellom tilnærmingene med orientering om deres sterke og svake sider.</t>
  </si>
  <si>
    <t>Kan gjøres unntak for pasienter over helserettslig alder.</t>
  </si>
  <si>
    <t xml:space="preserve">Enheten har raskt tilgang til tolketjeneste. Familiemedlemmer (eks. foresatt/ søsken) eller personalet brukes ikke utenom nødsituasjoner. </t>
  </si>
  <si>
    <t xml:space="preserve">Enheten deler erfaring og kunnskap om håndtering av risikosituasjoner med  aktuelle samarbeidspartnere.  </t>
  </si>
  <si>
    <r>
      <t xml:space="preserve">Adminstrativt personale bidrar til driften av enheten på en slik måte at enhetens klinikere i minst mulig grad må sette av arbeidstid til administrative oppgaver </t>
    </r>
    <r>
      <rPr>
        <i/>
        <sz val="12"/>
        <rFont val="Calibri"/>
        <family val="2"/>
      </rPr>
      <t>eller</t>
    </r>
    <r>
      <rPr>
        <sz val="12"/>
        <rFont val="Calibri"/>
        <family val="2"/>
      </rPr>
      <t>dekker behovet for administrative tjenester for klinikker.</t>
    </r>
  </si>
  <si>
    <t>1.2.4</t>
  </si>
  <si>
    <t>Kommentar 2020: Se kommentar over</t>
  </si>
  <si>
    <t>Pårørendeveilederen</t>
  </si>
  <si>
    <t xml:space="preserve">Involvering av familie/pårørende, inkludert barn/søsken som pårørende </t>
  </si>
  <si>
    <t>Lærerne kartlegger hver pasients opplæringsbehov og lager en opplæringsplan i samarbeid med hjemskolen. Aktuelle momenter tas med i Individuell Plan der dette er opprettet.</t>
  </si>
  <si>
    <t>Det finnes retningslinjer om samarbeid og kommunikasjon med skoler og PPT.</t>
  </si>
  <si>
    <t>Kommentar 2022:Lærerne skal tilby møter med pårørende dersom undervising varer i over fem dager og den skal fortsette videre en periode. Dette gjøres i samråd med eleven dersom eleven er over 15 år</t>
  </si>
  <si>
    <t>Kommentar 2022: Endres til nivå 1</t>
  </si>
  <si>
    <t>Lærerne skal tilby møter med pårørende dersom undervising varer i over fem dager og den skal fortsette videre en periode. Dette gjøres i samråd med eleven, hvis denne er over 15 år.</t>
  </si>
  <si>
    <t>Pasienten og pårørende får informasjon før utskrivelse om diagnoser på de akser som er relevante for videre tiltak.</t>
  </si>
  <si>
    <t xml:space="preserve">Pasienter og pårørende informeres muntlig og skriftlig om aktuell medisinering, ønsket effekt, mulige bivirkninger og forsiktighetsregler. Informasjon til søsken tilpasset alder dersom aktuelt. Samtykke blir innhentet og dokumentert.
</t>
  </si>
  <si>
    <t>Ansatte har tilgang på eget spise- og pauserom.</t>
  </si>
  <si>
    <t>Kommentar 2022: hva er sikkerhetsplan, kriseplan og mestringsplan? Bergen: Krise er negativt ladet for pasientene. Krise og mestring ikke det samme. Tidligere 4.4.5 og 4.4.6.slås sammen</t>
  </si>
  <si>
    <t>Planer for mestring og håndtering av forverring/kriser lages i samarbeid med pasient (og pårørende/søsken om mulig). Den er tilgjengelig skriftlig og dokumentert i journal.</t>
  </si>
  <si>
    <t xml:space="preserve">Pasienter og pårørende informeres om aktuell behandling (utover medisiner),  og hva som kan forventes. Informasjon til søsken tilpasses alder dersom aktuelt. </t>
  </si>
  <si>
    <t>Kommentar 2022:Spesifiseres at det dokumentere i Individuell plan der det er opprettet</t>
  </si>
  <si>
    <t xml:space="preserve">Relevant informasjon fra enhetens skole dokumenteres i epikrisen. </t>
  </si>
  <si>
    <t>Enheten har familie og nettverksfokusert praksis.</t>
  </si>
  <si>
    <t>Ved avslutning av behandling samtales det om brukertilfredshet med pasient og pårørende.</t>
  </si>
  <si>
    <t>Enheten har en eller flere ansatte som er barneansvarlige med nødvendig kompetanse og tid til å fremme og koordinere oppfølging av mindreårige barn som pårørende (eks. søsken).</t>
  </si>
  <si>
    <t>Ved besøk ble denne beskrevet som litt vanskelig å skåre. Teksten i standard var ikke helt i tråd med det som sto i lovteksten. Ved Stavanger besøk i 2020 ble det drøftet om det er hensiktsmessig å dele på alle akser. Med særlig korte innleggelser blir det nok med en orientering om antatt akse I diagnose med mulige differensielle diagnoser, samt antatt utløsende faktorer, og sårbarhets faktorer og opprettholdende faktorer.            Kommentar 2021: Pårørende bør inkludere barn som pårørende/søsken
Kommentar 2022: Endringsforslag fra arbeidsgruppen er tatt inn</t>
  </si>
  <si>
    <t xml:space="preserve">Enheten har en skriftlig prosedyre for kartlegging og ivaretakelse av søsken som pårørende. 
</t>
  </si>
  <si>
    <t xml:space="preserve">Enheten har retningslinjer (inkludert bekymringsmelding ved behov), for hvordan praktisere opplysningsplikten vedrørende pasient og eventuelle søsken til  barnevernstjenesten. Ansatte har kjennskap til denne. </t>
  </si>
  <si>
    <t>5.3.4</t>
  </si>
  <si>
    <t>Brukermedvirkning benyttes når det gjøres endringer i enhetens fysiske miljø og fasiliteter på pasientrom og i fellesarealer.</t>
  </si>
  <si>
    <t>Enheten dokumenterer systematisk arbeid for kvalitetsarbeid og pasientsikkerhet.  Dette gjelder planlegging, gjennomføring, evaluering og korrigering av virksomhetens aktivitet.</t>
  </si>
  <si>
    <t>LOV-2017-12-15-107 opphever LOV-1984-03-30-15</t>
  </si>
  <si>
    <t>Pårørende inkluderes ved innleggelse og videre opphold (med mindre det finnes lovlige journalførte grunner til at dette ikke skal gjøres).</t>
  </si>
  <si>
    <t>https://www.helsedirektoratet.no/faglige-rad/barnevernansvarlig-i-psykisk-helsevern-for-barn-og-unge</t>
  </si>
  <si>
    <t>Barnevernansvarlig i psykisk helsevern for barn og unge
Nasjonale faglige råd, 2017</t>
  </si>
  <si>
    <t>2021: Mer enn 5 enheter har skåret denne som ikke møtt.</t>
  </si>
  <si>
    <t>Regjeringens Handlingsplan for forebygging av selvmord 2020-2025</t>
  </si>
  <si>
    <t>Temperaturen i pasientrom kan reguleres.</t>
  </si>
  <si>
    <t>Når enheten er på samme område som psykiatriske enheter for voksne skal fasiliteter for pasientene være separat/adskilt.</t>
  </si>
  <si>
    <t>Pasient og pårørende kan raskt varsle personal i nødsituasjoner.</t>
  </si>
  <si>
    <t>Det er minimum én sykepleier/ vernepleier på hver vakt. Driften sikrer forsvarlig legemiddelhåndtering og somatisk behandling hele døgnet.</t>
  </si>
  <si>
    <t xml:space="preserve">Enheten har en rutine for å informere om støttetiltak for pårørende.
</t>
  </si>
  <si>
    <t>5.5.</t>
  </si>
  <si>
    <t>Barnevernsansvarlig</t>
  </si>
  <si>
    <t>5.5.1</t>
  </si>
  <si>
    <t xml:space="preserve">Enhetene har kontakt med barnevernsansvarlig i eget foretak.   </t>
  </si>
  <si>
    <t>7.6.7</t>
  </si>
  <si>
    <t>Enheten har rutiner for å ivareta HMS-ansvaret overfor følgepersonal og sikrer at alt personell som utfører sitt arbeid i enheten har et forsvarlig arbeidsmiljø. (jf. AML §2.2)</t>
  </si>
  <si>
    <t>Det finnes tilstrekkelig egnede rom for måltider som også egner seg for måltidsstøtte.</t>
  </si>
  <si>
    <t>Kommentarer fra enheter 2022: Forslag til ny standard? Det er flere innleggelser med spiseforstyrrelsesproblematikk som krever flere rom - har ikke nok rom. Bør omformuleres til "tilstrekkelig egnede rom tilpasset måltid", i lys av økt antall spiseforstyrrelser.                                                    Standard endret fra "Det finnes et egnet rom for måltider" til "Det finnes tilstrekkelig egnede rom for måltider som også egner seg for måltidsstøtte" under revisjonen for 2023.</t>
  </si>
  <si>
    <t>Kommentar Bufdir 2022: Her forstod vi ikke helt hva som menes. Standard ikke prioritet undet revisjonen for 2023.</t>
  </si>
  <si>
    <t>Standard inkludert under revisjonen for 2023.</t>
  </si>
  <si>
    <t>2020: 9 ikke møtt. 2021: Mer enn 5 enheter har skåret denne som ikke møtt.
Kommentarer 2022: Endres til nivå 1. Unødvendig å ha med at de blir informert. Alle blir det - endres og endret nivå.                                                                                                                                                           Kommentarer fra enheter 2022: Vi er usikre på hva som menes med dette punktet. Standard endret fra "Pasient og pårørende kan raskt varsle tilgjengelig personal i nødsituasjoner" til ""Pasient og pårørende kan raskt varsle personal i nødsituasjoner" under revisjonen for 2023.</t>
  </si>
  <si>
    <t>Forslag til endring av ordlyd; Ansatte kan kontrollere/styre ventilasjonsanlegget (inkludert oppvarming/temperatur). Kommentar Magnus: OK. Ikke pioritert i 2021 revisjonen                                                                                                      Standard 1.1.8 ("Ansatte kan regulere ventilasjonsanlegget og oppvarmingen av enheten") og 1.1.9 ("Pasientene kan regulere temperatur på egne soverom") slått sammen under revisjonen for 2023.</t>
  </si>
  <si>
    <t>Kommentar 2021: Her bør man ha kultursensitivitet med tanke på storfamilier
Kommentar 2022:Enheten har familie og nettverksfokusert praksis i stedet for "Enheten har familie og nettverksfokusert praksis som en del av sin behandling."</t>
  </si>
  <si>
    <t>Kommentar 2020: Er dette å foretrekke? Er det ikke vanskelig å holde oppdatert? Bedre å sjekke tilbud ved behov? Hva menes med lokale støttetiltak? Lokale for hvem?                                                                  Kommentar 2021: Pårørende bør inkludere barn som pårørende/søsken                                                Kommentar 2021: Mer enn 5 enheter har skåret denne som ikke møtt i 2021
Kommentarer 2022: Hvorfor er det mange som ikke har dette i orden?
Nordland: for mange kommuner til at vi kan ha oppdatert oversikt, samme med Oslo
Ved Ahus er dette barneansvarlige jobb. SUS:Trekke inn brukerogranisasjonene?
Endringsforslag fra arbeidsgruppen er tatt inn                                                                                                            Standard endret fra "Enheten har en årlig oppdatert lett tilgjengelig oversikt over støttetiltak for pårørende" til "Enheten har en rutine for å informere om støttetiltak for pårørende" under revisjonen for 2023.</t>
  </si>
  <si>
    <t>Psykiske lidelser – barn og unge (Nasjonale pasientforløp)</t>
  </si>
  <si>
    <t>Nasjonale pasientforløp PBU kap. 1</t>
  </si>
  <si>
    <t>Nasjonale pasientforløp PBU</t>
  </si>
  <si>
    <t>Nasjonale pasientforløp PBU kap. 3</t>
  </si>
  <si>
    <t>Standard endret fra "Enheten benytter standardiserte metoder for å måle effekt av behandling på symptomnivå, funksjonsnivå og livskvalitet som minimum (jfr. kravene i Nasjonale pasientforløp)" til "Enheten benytter standardiserte metoder for å måle effekt av behandling på symptomnivå, funksjonsnivå og livskvalitet som minimum" under revisjonen for 2023.</t>
  </si>
  <si>
    <t>Nasjonale pasientforløp PBU kap. 2 og 5, Pårørendeveilederen kap. 5, Helsepersonelloven §10-a og b</t>
  </si>
  <si>
    <t>2020: 7 ikke møtt.  2021: Mer enn 5 enheter har skåret denne som ikke møtt.                                                                                                                            Kommentar 2021: Slike verktøy bør oversettes til flere språk              
Kommentarer 2022: Målinger er viktig, men det fines ingen gode standardiserte metoder. 
Hva spør vi etter og hvordan skal vi bruke det? Vanskelig å måle tilfredshet i akuttbehandling.
SUS: blir dette dekket av andre standarder, Nasjonale pasientforløpet? Median 2,4 døgn inne, er folk fornøyd med det? I Nasjonale pasientforløpet er det viktig å jobbe med relasjoner. Ikke så viktig i aktutt. SUS: har laget et utkast. Måler det SUS syns er viktig. Vanskelig å tolke, men det er i seg selv et dialogverktøy. Kan brukes ved reinnleggelser. OUS: Støtter å slette standarden, finnes ikke en god metode, viktigere er medvirkning, det har vi standarder på. Det er ikke en rettigheter å være fornøyd. UK, Ahus har satt igang et arbeid i samarbeid med FHI, det stoppet opp i fbm corona. Ref Nyttingnes sitt skjema om opplevd tvang. Mer relevant for akutt. UK vil ikke bruke metoder som ikke er standardiserte. Det gjøres utskrivingssamtaler med pasient og omsorgspersoner ved utskriving og dokumenters i journalen. Kari: Endre til undersøkes/samtales om? Dette ble foreslått av brukerrepresentanten i et KvIP besøk. Arendal: drøfte i rådet, men vanskelig å finne standard. Kan vi ha en samtale i stedet? Foreslås drøftet i Rådet
Kalnes: Hvordan skal vi tolke hvis pasienten er misfornøyd? Har de da fått dårlig behandling? De vil gjerne bli lengre. Skal vi endre praksis?
Endres etter drøfting i Rådet                                                                                                                                                  Standard besluttet å beholders som den er under revisjonen for 2023.                                               Kommentarer fra enheter 2023: Ahus: Forslag til endring av punkt 3.4.3 ble sendt inn og revidert 16.01.2023</t>
  </si>
  <si>
    <t>Nasjonale pasientforløp PBU kap. 2</t>
  </si>
  <si>
    <t>Nasjonale pasientforløp PBU kap. 2, Pårørendeveileder kap. 4</t>
  </si>
  <si>
    <t>På nettsiden til enheten står det telefonnummer til forløpskoordinatorene for de ulike Nasjonale pasientforløpene.</t>
  </si>
  <si>
    <t>Enheten har et velfungerende IT system for tilstandskoding, prosedyrekoding og Nasjonale pasientforløpskoding.</t>
  </si>
  <si>
    <t>Nasjonale pasientforløp PBU kap. 7</t>
  </si>
  <si>
    <t>Enheten har tilgang på mal for førstegangssamtale som ivaretar "bør - anbefalingene" i Nasjonale pasientforløpet.</t>
  </si>
  <si>
    <t>Enheten har tilgang på en mal for basis utredning som ivaretar "bør - anbefalingene" i Nasjonale pasientforløpet.</t>
  </si>
  <si>
    <t>Enheten har tilgang på en mal for vurdering og beslutning om videre oppfølging etter basis utredning som ivaretar "bør - anbefalingene" i Nasjonale pasientforløpet.</t>
  </si>
  <si>
    <t>Enheten har tilgang på en mal for utvidet utredning som ivaretar "bør - anbefalingene" i Nasjonale pasientforløpet.</t>
  </si>
  <si>
    <t>Enheten har tilgang på en mal for behandlingsplan som ivaretar "bør-anbefalingene" i Nasjonale pasientforløpet.</t>
  </si>
  <si>
    <t>Enheten har tilgang på en mal for evalueringsmøter med pasient/pårørende som ivaretar "bør-anbefalingene" i Nasjonale pasientforløpet.</t>
  </si>
  <si>
    <t>Enheten har tilgang på en mal for epikrise som ivaretar "bør-anbefalingene" i Nasjonale pasientforløpet.</t>
  </si>
  <si>
    <t>Nasjonale pasientforløp PBU kap. 4</t>
  </si>
  <si>
    <t xml:space="preserve">Nasjonale pasientforløp PBU https://www.helsedirektoratet.no/pakkeforlop/psykiske-lidelser-barn-og-unge </t>
  </si>
  <si>
    <t xml:space="preserve">HSØ RHF 2019 </t>
  </si>
  <si>
    <t>FOR-2021-10-08-2958</t>
  </si>
  <si>
    <t xml:space="preserve">FOR-2022-06-02-977 </t>
  </si>
  <si>
    <t xml:space="preserve">LOV-2022-12-20-115 </t>
  </si>
  <si>
    <t>LOV-2022-06-10-37</t>
  </si>
  <si>
    <t>Ligger tilgjengelig på nett: https://www.helsedirektoratet.no/rundskriv/samarbeid-mellom-barneverntjenester-og-psykiske-helsetjenester-til-barnets-beste/Samarbeid%20mellom%20barneverntjenester%20og%20psykiske%20helsetjenester%20til%20barnets%20beste.pdf/_/attachment/inline/3318e1cd-d0cb-4314-9990-f17b9d5a40ec:3ac134796a4fd80095714fb43a577d6d3f16331c/Samarbeid%20mellom%20barneverntjenester%20og%20psykiske%20helsetjenester%20til%20barnets%20beste.pdf</t>
  </si>
  <si>
    <t>Ligger tilgjengelig på nett: https://www.helsedirektoratet.no/veiledere/kommunikasjon-via-tolk-for-ledere-og-personell-i-helse-og-omsorgstjenestene/God%20kommunikasjon%20via%20tolk%20%E2%80%93%20Veileder%20for%20ledere%20og%20personell%20i%20helse-%20og%20omsorgstjenestene%20(fullversjon).pdf/_/attachment/inline/90658993-97c6-44db-a9c0-6ea6e2d2f4e7:295d3d83c0e4403f2e3de5afb133dc1f1f66a961/God%20kommunikasjon%20via%20tolk%20%E2%80%93%20Veileder%20for%20ledere%20og%20personell%20i%20helse-%20og%20omsorgstjenestene%20(fullversjon).pdf</t>
  </si>
  <si>
    <t>Skåret ikke møtt av fem eller flere enheter i 2023.</t>
  </si>
  <si>
    <t>Bruker- og pårørende medvirkning, inkludert barn/søsken som pårørende.</t>
  </si>
  <si>
    <t xml:space="preserve">Kompetanse på involvering og støtte til pårørende, inkludert barn/søsken som pårørende. </t>
  </si>
  <si>
    <t>Kommentar 2021: Spesifisere at pårørende inkluderer søsken eller barn som pårørende
Kommentar 2022: Pasienter og pårørende informeres muntlig og skriftlig, om aktuell medisinering, ønsket effekt, mulige bivirkninger og forsiktighetsregler. Informasjon til søsken tilpasses alder desom aktuelt. Samtykke blir innhentet og dokumentert.
SUS: Hva med epikrisen? Nåværende medisinering.
Arendal: Nordland Foreløpig epikrise. Eller gjelder dette tiden før behandling iverksettes? Gjøres muntlig|
Rådet beslutter å ta inn arbeidsgruppas forslag.</t>
  </si>
  <si>
    <t xml:space="preserve">Kommentar 2021: Spesifisere at pårørende inkluderer søsken eller barn som pårørende
Kommentar 2022:  Pasienter og pårørende informeres om aktuell behandling (utover medisiner). Informasjon til søsken tilpasses alder dersom aktuelt.
Kommentar: kan disse to slås sammen? Nei, ene er skriftlig andre er muntlig. Det viser jo at det ikke gis skriftlig. Den ene gjelder medikamentell behandling og den andre gjelder ikke medikamentell. 
Beslutning i Rådet: Forslaget fra arbeidsgruppa godkjennes. Endres til Pasienter og pårørende informeres om aktuell behandling (( og hva som kan forventes. Informasjon til søsken tilpasses alder, dersom aktuelt. </t>
  </si>
  <si>
    <t>Kommentar 2021: Slike type tekster bør oversettes til flere språk NB: Fra 2021 har nødvendig ledsager rett til refusjon av tapt arbeidsfortjeneste i forbindelse med reise/ institusjonsopphold (FOR -2000-12-01-1217)  og rett til kostgodtgjørelse og overnatting (FOR-2015-6-25-793) NB: Fra 2021 har pasienter/ pårørende rett til å varsle om alvorlige hendelser rett til Helsetilsynet (LOV-1999-07-02-63/ LOV-2017-12-15-107)
Kommetar 2022: Kan den strykes? Kommer frem i 5.2.1 til 5.2.8? Kommentarer fra enheter 2022: Er det tilstrekkelig å få informasjon i infoskriv eller bør det lages en prosedyre? 
Beslutning i Rådet: Står uendret</t>
  </si>
  <si>
    <t xml:space="preserve">Evaluering
(skåre)                                                                                                                                                                    </t>
  </si>
  <si>
    <t>Kommentar 2021: Bør inkludere opplyningsplinkt i forhold til barn som pårørende/søsken
Kommentarer 2022:Gjelder denne standarden også søsken? Må presiseres at opplysningsplikten gjelder alle under 8 år enten det er søsken eller pasient.
Forslag: legge inn at det gjelder søsken. 2023: omformulers</t>
  </si>
  <si>
    <t>Beslutning i Rådet 2022/ 2023: 7.1.2 og 7.1.3 slås sammen. Ny standard: Vurderinger fra pasienter og pårørende innhentes og brukes ved utvikling av tjenestetilbudet</t>
  </si>
  <si>
    <t xml:space="preserve">Evaluering
(skåre)                                                                                                                                                                             </t>
  </si>
  <si>
    <t xml:space="preserve">Kommentar 2021: Pårørende inkluderer barn/søsken
Kommentar 2022: Kompetanse på involvering og støtte til pårørende, inkludert barn/søsken som pårørende </t>
  </si>
  <si>
    <t>Endre ordlyd? Skrive ikke-klinisk personell? Og hva menes med "husmødre"? 
Kommentar 2022:  Erstatt "husmødre" med "andre som jobber ved enheten"</t>
  </si>
  <si>
    <t xml:space="preserve">Evaluering
(skåre)                                                                                                                                                                     </t>
  </si>
  <si>
    <t>På besøk har det blitt diskutert hvorvidt somatisk undersøkelse skal være foretatt eller om det er tilstrekkelig om behovet for somatisk undersøkelse er tatt stilling til. 
(Gerd: I barneverninstitusjoner skal barn og unge som er akuttplassert skal tilses av lege før inntak, snarest mulig etter inntak eller senest i løpet av inntaksdøgnet.  Ref: forskrift om rettigheter og bruk av tvang under opphold i barneverninstitusjon)</t>
  </si>
  <si>
    <t xml:space="preserve">Kommentar 2022: Relevant informasjon fra enhetens skole dokumenteres i epikrisen. </t>
  </si>
  <si>
    <t>2022: 5 skåret ikke møtt.                                                                                                                                            Skåret ikke møtt av fem eller flere enheter i 2023.</t>
  </si>
  <si>
    <t xml:space="preserve">Evaluering
(skåre) </t>
  </si>
  <si>
    <t>I 2020 revisjonen foreslo arbeidsgruppen at det bør spesifiseres i standarden at prosedyren skal være skriftlig. Ikke pioritert i 2021 revisjonen
Kommentar 2021: burde det vært en standard som etterspør mal for kartlegging av barn som pårørende sitt behov for informasjon og oppfølging, og barne/familie samtale
Kommentarer 2022:    Kan dette tilføyes i punkt 7.4.23. Bør benytte begrep søskensamtale.
Endre i 2022
Kan den stryke? Kommer frem i 5.2.1 til 5.2.8? Kommentar 2022: Forslag til endring fra arbeidsgruppen - godkjennes</t>
  </si>
  <si>
    <t>Kommentar</t>
  </si>
  <si>
    <t xml:space="preserve">Satt inn i skjema 17.01.2023. </t>
  </si>
  <si>
    <t>Kommentarer fra enheter 2022: Bør omformuleres. Standard ikke prioritet under revisjonen for 2023.                                                                                                                                                            Kommentarer fra enheter 2023: Ahus: Forslag til endring av punkt 1.1.9 ble sendt inn og revidert 16.01.2023</t>
  </si>
  <si>
    <t>Gjeldende lovverk.</t>
  </si>
  <si>
    <t>Ved avslutning av arbeidsforhold gjennomfører ledelsen en avsluttende samtale med vedkommende, og feedback gis til overordnede ledelse.</t>
  </si>
  <si>
    <t>Enheten har gode rutiner for fast vedlikehold og mulighet for umiddelbar utbedring ved behov.</t>
  </si>
  <si>
    <t>De relevante ansatte kjenner til sykehusets farmasøytiske oppslagsverk (RELIS, Nasjonalt kompetansenettverk for legemidler til barn, sykehusapotek, m.fl.)</t>
  </si>
  <si>
    <t xml:space="preserve">Kommentarer fra enheter 2022 (Østfold): Endres til "relevante ansatte". Standard ikke prioritet under revisjonen for 2023. Tarje 2023: 2.2.10 enig med Østfold. Des 2023: Rådet er enig i dette. Endres til "relevante ansatte". </t>
  </si>
  <si>
    <t>Endre ordlyd? For klinisk personell skal IKT være tilgjengelig fra første dag i jobben. Tarje 2023: 2.3.1 enig i å endre ord. Des 2023: Rådet er enig om å endre til "klinisk personell".</t>
  </si>
  <si>
    <t>For klinisk personell skal IKT være tilgjengelig fra første dag i jobben.</t>
  </si>
  <si>
    <t xml:space="preserve">Vanskelig å forstå - kan denne omformuleres? Tarje 2023: 2.4.8 Må omformuleres, spør vel bare om vi følger alle lover og retningslinjer? Des 23: Rådet enig om å endre til gjeldende lovverk. </t>
  </si>
  <si>
    <t>Er avsluttende samtale bedre enn avsluttende intervju? Des 23: Rådet enig om at samtale er bedre enn intervju</t>
  </si>
  <si>
    <t xml:space="preserve">2020: 6 ikke møtt. 2021: Mer enn 5 enheter har skåret denne som ikke møtt. 2022: 8 skåret ikke møtt.
Kommentarer 2022: Det finnes en lett tilgjengelig oversikt over hvem som er til job til enhver tid?
St.Olav: motstand i personalgruppen mot bilder
ungdom har snappet bilder av ansatte til sine private venner - ugreit
Tidkrevende prosess å holde en slik tavle oppdatert. 
Bergen: Oppdatering av vaktliste med fornavn hver natt. 
Brukerne melder at navn er vanskelig å forholde seg til
SUS: hviteboard der vaktlisten er skrevet. Vanskelig også for nye pårørende når det ikke er fototavle
Pasienter innlagt skal få samme behandling uavhengig av hvem som kommer. 
Konklusjon: Standarden sendes rådet 
Beslutning i Rådet: Beholde 5.3.3 som den er på nivå 3. Det legges til en ny standard, basert på arbeidsgruppas forslag: Det finnes en lett tilgjengelig oversikt over hvem som er på jobb i miljøet til enhver tid. Nivå 3.                                                                                                                                                     Skåret ikke møtt av fem eller flere enheter i 2023. Des 23: Rådet enig om at denne består. </t>
  </si>
  <si>
    <t xml:space="preserve">Ny 2022. Skåret ikke møtt av fem eller flere enheter i 2023. Des 23: Rådet enig om at "til enhver tid" fjernes. </t>
  </si>
  <si>
    <t xml:space="preserve">6 mener ikke aktuell. 2021: Mer enn 5 enheter har skåret denne som ikke aktuell. 2022: 6 ikke aktuell.
Kommentar 2022: Viktig å ha med denne standarden ifbm nybygg                                                               Kommentar Bufdir 2022: Kunne det her vært en sterkere anbefaling enn «fortrinnsvis»? Standard endret fra "Når enheten er på samme område som psykiatriske enheter for voksne, er fasiliteter fortrinnsvis separat/adskilt" til "Når enheten er på samme område som psykiatriske enheter for voksne skal fasiliteter for pasientene være separat/adskilt" under revisjonsn for 2023.                                               Skåret ikke relevant av fem eller flere enheter i 2023. Tarje 2023: 1.1.26 Beholde ifht alle endringsprosesser og nye bygg. Rådsmøte des 23: Ingen motstillinger mot å beholde. Tas ikke til revisjon. </t>
  </si>
  <si>
    <t xml:space="preserve">Fra Voksne for barn: Ungdommene kan gi feedback på maten. Enheten bruker feedbacken for å justere kosttilbudet. Tarje 2023: 1.4.2 Beholdes, kan godt brukes mer aktivt. VfB melder dette som en viktig standard. Rådsmøte des 23: beholdes uendret. </t>
  </si>
  <si>
    <t xml:space="preserve">Innspill fra arkitekturpsykolog: Utbedringer bør finne sted nokså umiddelbart. Rådsmøte des 2023: Enige om å endre til umiddelbart. </t>
  </si>
  <si>
    <t>Kommentarer fra enheter 2022: God nok opplæring på samtykkekompetanse? 2023: Samtykke kompetanse lagt til?</t>
  </si>
  <si>
    <t xml:space="preserve">2022: 6 skåret ikke aktuell. Skåret ikke relevant av fem eller flere enheter i 2023. Rådsmøte des 23: Ikke prioritert for revisjon nå. </t>
  </si>
  <si>
    <t>Enheten har planer, rutiner eller prosedyrer som sikrer at ansatte får opplæring i:</t>
  </si>
  <si>
    <t xml:space="preserve">Hva bør prosedyren si noe om? Fremgangsmåte for varsling m.m? Hva er rømningsprotokoll?
I 2020 revisjonen foreslo arbeidsgruppen at det bør spesifiseres i standarden at prosedyren skal være skriftlig. Ikke pioritert i 2021 revisjonen                                                                    Kommentarer fra enheter 2023: 7.4.18 Er rømningsprotokoll utdatert? Rådsmøte des 23: Ikke prioritert for revisjon nå. </t>
  </si>
  <si>
    <t xml:space="preserve">I 2020 revisjonen foreslo arbeidsgruppen at det bør spesifiseres i standarden at prosedyren skal være skriftlig. Ikke pioritert i 2021 revisjonen                                                                Kommentarer fra enheter 2023: OUS: 7.4.10, 7.4.11 og 7.4.12 virker overlappende med punktene under 2.4. Des 23: Nettverksleder ser ikke disse som overlapppende. punktene under 2.4 omhandler om det er opplæring for ansatte i prosedyrene. Rådsmøte des 23: Ikke prioritert for revisjon nå. </t>
  </si>
  <si>
    <t xml:space="preserve">I 2020 revisjonen foreslo arbeidsgruppen at det bør spesifiseres i standarden at prosedyren skal være skriftlig. Ikke pioritert i 2021 revisjonen                                                                     Kommentarer fra enheter 2023: OUS: 7.4.10, 7.4.11 og 7.4.12 virker overlappende med punktene under 2.4. Des 23: Nettverksleder ser ikke disse som overlapppende. punktene under 2.4 omhandler om det er opplæring for ansatte i prosedyrene. Rådsmøte des 23: Ikke prioritert for revisjon nå. </t>
  </si>
  <si>
    <t xml:space="preserve">2022: 6 skåret ikke møtt.                                                                                                                                             Kommentar 2021: Pårørende bør inkludere barn som pårørende/søsken
Kommentar 2022: Sjekk denne og alle steder der det står pårørende at det også står søsken/barn?. Hva er egentlig pårørende? Standard ikke prioritet under revisjonen for 2023. Rådsmøte revisjon des 23: VfB: Hva ligger i lovlige journalførte grunner? Kan pasienten selv ha innspill til hvor mye inkludering som ønskes av pårørende? Ikke prioritert av andre for revisjon.                                                                                                                                                                              </t>
  </si>
  <si>
    <t xml:space="preserve">Kommentarer fra enheter 2022 (OUS): Bør omformuleres. Rådsmøte des 23: Ikke prioritert for revisjon. </t>
  </si>
  <si>
    <t xml:space="preserve">Påpekt fra en enhet at det her er 3 spm. i en standard. Rådsmøte des 23: Innspill fra OUS: 6.4.1 bør kanskje splittes opp, viktig tema som fortjener plass? Ikke prioritert for revisjon nå. </t>
  </si>
  <si>
    <t xml:space="preserve">Denne standarden er omdiskutert men ikke endret i revisjon 2020. På besøk ett besøk var det enighet om at slike verktøy ikke fungerer etter hensikt, og at dette er dokumentert i litteraturen i den senere tiden. Det er bedt om gjennomgang av standarden. Spesifiser rusbruk eller rusmisbruk. Ikke pioritert i 2021 revisjonen. Kommentarer fra enheter 2022: Hva er basis i en akuttenhet? Rådesmøte des 23: Innspill fra OUS: 4.1.1. Vi kartlegger disse tingene. Ikke prioritert for revisjon nå. </t>
  </si>
  <si>
    <t>St.meld. nr. 47 (2008-2009). Samhandlingsreformen: Rett behandling – på rett sted – til rett tid. Oslo: Helse-og Omsorgsdepartementet (HOD); 2012.</t>
  </si>
  <si>
    <t>HOD, 2012</t>
  </si>
  <si>
    <t>Nasjonale faglige råd for Barnevernansvarlig i psykisk helsevern for barn og unge</t>
  </si>
  <si>
    <r>
      <rPr>
        <b/>
        <sz val="16"/>
        <rFont val="Calibri"/>
        <family val="2"/>
      </rPr>
      <t>Nivå beskrivelse:</t>
    </r>
    <r>
      <rPr>
        <sz val="16"/>
        <rFont val="Calibri"/>
        <family val="2"/>
      </rPr>
      <t xml:space="preserve"> Nivå 1: svikt i å møte disse standardene er en trussel til pasientsikkerhet, rettigheter, verdighet eller er et brudd på lovverket.
Nivå 2: standarder som er rimelig å forvente oppnås ved institusjonen.
Nivå 3: standarder som en utmerket institusjon bør oppnå, eller standarder som enheten selv ikke er direkte ansvarlig for.
</t>
    </r>
  </si>
  <si>
    <t>Revisjonshistorikk</t>
  </si>
  <si>
    <t xml:space="preserve">Kommentarer fra enheter 2022: Bør omformuleres. Standard ikke prioritet under revisjonen for 2023. Tarje 2023: 1.1.5 bør formuleres så det er lettere å score. Kommentarer fra enheter 2023: OUS: 1.1.5 er uklar (er det "bra" og score 2 her?). Rådsmøte des 23: Kan være aktuell for revisjon, men ikke viktigst. Vestfold: Forslag til omformulering: Enheten har tilstrekkelig tilgang på renholdstjenester, slik at klinisk personell kan prioritere pasientbehandling. Nordlandssykehuset: Vi foreslår å endre setningen med å sette inn en «kun», til «Ansatte med behandlingsoppgaver foretar kun unntaksvis rengjøring. Fonna: Enig i at standarden er uklar. Oppstartsmøte 2024: Godkjenner Vestfolds forslag til omformulering. Endres fra "Ansatte med behandlingsoppgaver foretar unntaksvis rengjøring" til «Enheten har tilstrekkelig tilgang på renholdstjenester, slik at klinisk personell kan prioritere pasientbehandling».  </t>
  </si>
  <si>
    <t>Relevante lover, normer, retningslinjer</t>
  </si>
  <si>
    <t xml:space="preserve">Pasientene har mulighet til utsikt (f.eks til natur, grøntarealer eller omgivelser). </t>
  </si>
  <si>
    <t xml:space="preserve">Forslag fra arkitekturpsykolog! Tarje 2023: Liker ny standard om utsikt til natur. Rådsmøte des 23: flere er enige om å ta denne med i revisjonsrunden. Vestfold: Ønskes inn. Nordlandssykehuset: Vi tenker at denne standarden er OK å legge til.  Fonna: Usikker på om den skal tas med. Oppstartsmøte 2024: usikker på om den trengs, kanskje litt for detaljert og idealistisk. Viktigere at pasienter har utsyn, men ikke innsyn. Tas videre til rådet. Rådsmøte 2024: beslutter endelig formulering: «Pasientene har mulighet til utsikt (f.eks. natur, grøntarealer eller omgivelser)." Nivå 2. 
</t>
  </si>
  <si>
    <t>Pasientene har tilgang til hage/ uteområde som kan gi naturopplevelser</t>
  </si>
  <si>
    <t xml:space="preserve">Forslag fra arkitekturpsykolog. OUS 2023: Liker ny standard om tilgang til hage / natur. Rådsmøte des 23: flere er enige om å ta denne med i revisjonsrunden. Vestfold: Ønskes inn. Nordlandssykehuset:  OK å ta med.  Fonna: Enig i å ta den med i revisjonsrunden. Oppstartsmøte 2024: Enighet om at standarden er nyttig, men usikkerhet om formulering. Tas videre til rådet. Rådsmøte 2024:  Endelig formulering: «Pasientene har tilgang til hage/ uteområde som kan gi naturopplevelser.» Nivå 2. 
</t>
  </si>
  <si>
    <r>
      <t xml:space="preserve">9 ikke møtt. 2021: fem eller flere enheter har skåret ikke møtt. 2022: 5 ikke møtt.Kommentar /forslag til endring 2022:I tillegg til et skjermingsrom og pasientrom finnes det et eget areal hvor pasienter kan trekke seg tilbake.                                                                                                                             Kommentarer fra enheter 2022: Bør omformulereres. Standard ikke prioritet under revisjonen for 2023. </t>
    </r>
    <r>
      <rPr>
        <b/>
        <sz val="12"/>
        <rFont val="Calibri"/>
        <family val="2"/>
      </rPr>
      <t>Kommentarer fra enhetene 2023: Fonna: Vil ha med videre.</t>
    </r>
    <r>
      <rPr>
        <sz val="12"/>
        <rFont val="Calibri"/>
        <family val="2"/>
      </rPr>
      <t xml:space="preserve">
</t>
    </r>
    <r>
      <rPr>
        <b/>
        <sz val="12"/>
        <rFont val="Calibri"/>
        <family val="2"/>
      </rPr>
      <t>Rådsmøte des 2023: Nordlandssykehuset syns den er relevant for revisjon. Ikke prioritert høyest av rådet.</t>
    </r>
    <r>
      <rPr>
        <sz val="12"/>
        <rFont val="Calibri"/>
        <family val="2"/>
      </rPr>
      <t xml:space="preserve"> </t>
    </r>
  </si>
  <si>
    <t>https://www.unicef.no/vart-arbeid/internasjonalt/barnekonvensjonen?utm_source=google&amp;utm_medium=cpc&amp;utm_campaign=UNI_GOOG_GEN_CORE&amp;gad_source=1&amp;gclid=EAIaIQobChMIlc_l6qeZhAMVj0KRBR26RAmvEAAYAiAAEgIEi_D_BwE</t>
  </si>
  <si>
    <t>Kommentar 2021: fem eller flere enheter har skåret ikke møtt. 2022: 5 ikke møtt.
Ingen endringsforslag i 2022                                                                                                                                               Skåret ikke møtt av fem eller flere enheter i 2023.</t>
  </si>
  <si>
    <t>2023: Standard endret fra "Det er minimum én sykepleier/ vernepleier på hver vakt. Drift er lagt til rette for forsvarlig legemiddelhåndtering med mulighet for dobbelkontroll." til "Det er minimum én sykepleier/ vernepleier på hver vakt. Driften sikrer forsvarlig legemiddelhåndtering og somatisk behandling hele døgnet".</t>
  </si>
  <si>
    <t>Kommentarer fra enheter 2022: Litt usikker på hva som menes med spørsmålet. Kommentarer fra enhetene 2023: Enig i uklart.</t>
  </si>
  <si>
    <t xml:space="preserve">Kommentar 2020: Endre ordlyd? Enheten har en ansatt som er barneansvarlig? For å påpeke at det er snakk om et tildelt ansvar og ikke nødvendigvis en egen stilling. Kommentar 2021: Bør det spesifiseres at barneansvarlig skal ha øremerket tid?                         
Kommentarer 2022: Enheten har en eller flere ansatte som er barneansvarlig med nødvendig kompetanse og tid til å fremme og koordinere oppfølging av mindreårige barn som pårørende (eks. søsken). ("avsatt tid") Foreslås ny . OK. Kommentarer fra enhetene 2023: Fonna: Trenger ikke spesifisere tid.                                                                  </t>
  </si>
  <si>
    <t>Endre ordlyd? Klinisk personell får adgang til felles elektronisk pasientjournal Kommentarer fra enhetene 2023: Fonna: Enig.</t>
  </si>
  <si>
    <t xml:space="preserve">Kommentar 2021: Her bør kultursensitivitet og kulturkompetanse inkluderes
Kommentar 2022: sykdom/plagerog institusjonsopphold med hensyn tatt barnets oppvekstkultur. Kommentar 2022: Forslag til ny tekst: Kunnskap om barns utvikling o. g behov, mulige reaksjoner i forbindelse med sykdom/plager og institusjonsopphold, med hensyn tatt til barnets oppvekstkultur. Endret i 2023. Kommentarer fra enheter 2023: OUS: 2.4.11 er uklar. OUS 2023: 2.4.11 støtter forslag til omformulering. Rådsmøte 2023: VfB: Dette er jo en standard som etterspør flere aspekter og kan da fremstå noe uklar å score, men er usikker på hvordan spisse den. Samtidig er det viktig å ta med denne standarden for å belyse at barn kommer fra ulike oppvekstkulturer og derfor kan ha ulike reaksjonsmønstre. Vestfold: Kan stå som den er. Nordlandssykehuset: Vanskelig å omformulere denne standarden. Nordlandssykehuset: Standarden er OK som den er. Oppstartsmøte 2024: Noen mener standarden er del av kjernevirksomhet, er opplagt og derfor ikke trengs i en standard. Andre er uenig og mener det kan være faggrupper som har fått lite opplæring i barns utvikling, lurt å understreke at det er viktig å ha denne kunnskapen. Tas videre til rådet. Rådsmøte 2024: Bør stå, fint å påminnes det som er sentralt i arbeidet til BUP akutt. Standarden beholdes som den er. 
</t>
  </si>
  <si>
    <t xml:space="preserve">Kommentar 2020: Hva med barn som pårørende?              Kommentar 2021: Barn/Søsken som pårørende må inkluderes          Opplæringen bør ivareta prosedyrer for barn som pårørende arbeid og familiefokusert praksis. Kommentar 2021: Her bør kultursensitivitet og kulturkompetanse inkluderes
Kommentar 2022: sykdom/plagerog institusjonsopphold med hensyn tatt barnets oppvekstkultur. Kommentar 2022: Forslag til ny tekst: Kunnskap om barns utvikling o. g behov, mulige reaksjoner i forbindelse med sykdom/plager og institusjonsopphold, med hensyn tatt til barnets oppvekstkultur. Endret i 2023. Kommentarer fra enheter 2023: OUS: 2.4.11 er uklar. OUS 2023: 2.4.11 støtter forslag til omformulering. Rådsmøte 2023: VfB: Dette er jo en standard som etterspør flere aspekter og kan da fremstå noe uklar å score, men er usikker på hvordan spisse den. Samtidig er det viktig å ta med denne standarden for å belyse at barn kommer fra ulike oppvekstkulturer og derfor kan ha ulike reaksjonsmønstre. Vestfold: Kan stå som den er. Nordlandssykehuset: Vanskelig å omformulere denne standarden. Nordlandssykehuset: Standarden er OK som den er. Oppstartsmøte 2024: Noen mener standarden er del av kjernevirksomhet, er opplagt og derfor ikke trengs i en standard. Andre er uenig og mener det kan være faggrupper som har fått lite opplæring i barns utvikling, lurt å understreke at det er viktig å ha denne kunnskapen. Tas videre til rådet. 
</t>
  </si>
  <si>
    <t>Diverse vedr. opplæring og kompetanseheving</t>
  </si>
  <si>
    <t>Enheten har tilgang på HR-kontakt som kjenner til enhetens behov.</t>
  </si>
  <si>
    <t>Kommentarer fra enheter 2022 (bla. OUS): Bør omformuleres. 2023: OUS og Nordlandssykehuset er enige: 2.6.5 Bør endres, litt selvhøytidelig slik den står nå, poenget er vel om vi har HR som bidrar? Hvordan kan denne omformuleres? Vestfold: Forslag til endring: Enheten har tilgang på HR-kontakt som forstår behov i PHBU. Fonna: "Enheten har en HR-kontakt som kan kontaktes ved behov." Oppstartsmøte 2024: Tas videre til rådet. Rådsmøte 2024: Omhandler ikke bare behovet for HR-kontakt, men spesifikt at HR-kontakt forstår enhetens behov – evaluering av om man opplever om samarbeidet fungerer. Endelig formulering: "Enheten har tilgang på HR-kontakt som kjenner til enhetens behov."</t>
  </si>
  <si>
    <t>Kommentar 2021: Pårørende inkluderer barn som søsken. Kommentarer fra enhetene 2023: Fonna: Ikke i vurderingssamtalen.</t>
  </si>
  <si>
    <r>
      <t xml:space="preserve">Kommentar 2021: Om barn som pårørende/søsken er ivaretatt må avklares løpende gjennom hele forløpet, også løpende vurdering av pasientes helseutfordringers innvirkninger på barn som pårørende/søsken                       Burde man hatt en standard som sier at man skal samtale med pasient/foresatte om barn som pårørende sitt behov for informasjon og oppfølging og tilby veiledning om aktuelle tiltak?            Ivaretar standardsettet at man skal gi barn som pårørende informasjon om pasientes sykdom/behandling og mulighet for samvær?
Kommentarer 2022: Det avklares om pasienten har mindreårige søsken og tilbyr samtale med barn som pårørende i starten av og fortløpende under oppholdet.
Kalnes: Skal det tilbys til alle uten unntak? Det kan være komplisert. Foreldre ønsker kanskje at søsken blir fulgt opp, etc. Ahus: Jobben vår er å sjekke at det blir gjort. De barneansvarlige må gjøre jobben. Kan det modereres. "Sikre at de er tilstrekkelg ivaretatt og tilby samtaler ved behov"? Hvilke tiltak akuttenheter skal gjøre, kan være ulikt. 
Til rådet
SUS: forslag: "tilby ved behov"
Vestfold: Avklare om det er søsken og vurdere om de er ivaretatt, er et absolutt minimum. Annen standard som kan være nivå 2 kan være tilby samtale ved behov.
Stavanger: "tilby informasjon og veiledning om aktuelle tiltak" dette er lovens formulering
Revisjon ved Ahus: det gjøres mindre enn man bør. HFene har egne rutiner om barn som pårørende. Ahus tilbyr samtale.
Endres etter drøfting i Rådet                                                                                                                                    Kommentarer fra enheter 2022 (OUS): Bør omformuleres. Standard ikke prioritet under revisjonen for 2023. </t>
    </r>
    <r>
      <rPr>
        <b/>
        <sz val="12"/>
        <rFont val="Calibri"/>
        <family val="2"/>
      </rPr>
      <t>Rådsmøte des 2023: tatt opp av flere som aktuell for revisjon. VfB: Siden det foreligger flere tilbakemeldinger, er dette kanskje en standard å ta med videre. Tenker at dette er en standard som er viktig at er avklart og at søsken blir ivaretatt, særlig i de tilfeller der innleggelsens varighet er over tid og at barnas søsken lett kan bli «glemt». Kan det også i standarden være at det er pasienten selv og ikke foresatte som dette avklares med? Dette med bakgrunn av at enkelte foresatte vil «verne» om andre søsken som ikke blir tilfredsstillende ivaretatt? Vestfold: Viktig standard. Kan beholdes som den er. Ullike forutsetninger for akuttenheter, men dette er et minimum som alle bør ha system for å sikre. Nordlandssykehuset: Standarden er bra som den er. Oppstartsmøte 2024: Standarden følges opp, men kan være manglende journalføring. Enighet om at standarden står som den er.</t>
    </r>
  </si>
  <si>
    <t xml:space="preserve">Kommentarer fra enheter 2023: 4.3.3 virker unødvendig. 2023: OUS 4.3.3 kan godt strykes. Rådsmøte 2023: Nordlandssykehuset og VfB enig med OUS. Kan denne standarden slettes? Vestfold: Ønsker å beholde. Nordlandssykehuset: Foreslår at denne standarden slettes. Fonna: Enig i at den kan slettes. Oppstartsmøte 2024: Relativ enighet om at standarden utgår, men tas videre til rådet for siste sjekk for å se om dette dekkes tilstrekkelig av andre standarder. Rådet mener brukermedvirkning i utvikling av tilbud er viktig. 
Endres fra "Aktivitetene som tilbys drøftes med pasientene på forhånd.", til: "Enhetens aktivitetstilbud (eks. trening i gymsal, hobbyaktiviteter, fellestur) utvikles gjennom brukermedvirkning" </t>
  </si>
  <si>
    <t>Kommentar 2020: Noe av dette er tatt opp i andre standarder. Her ramses de opp for å skåre rettigheter. Det vurderes om dette tilsynelatende dobbelføring skal fjernes ved neste evaluering av standardene. Kommentar 2021: Slike type tekster bør oversettes til flere språk
Kommentarer 2022:  Dekkes den inn i 5.2.8? Eller ta den inn som kulepunkt i 5.2.8? 
Beslutning i Rådet: Består uendret. Rådet foreslå at vi ser på område fem og seks opp mot hverandre. Det er endel overlapp. Kommentarer fra enheten 2022: Det er ikke noe som heter fylkesmannen nå, bør rettes til statsforvalter. Rådsmøte des 23: Endres ikke nå.  Endre ordlyd til statsforvalter og til sivilombud.</t>
  </si>
  <si>
    <t>6.5.2 bør vi ha med noe om Nasjonalt forløp i barnevern, evt erstatte endre standarder som handler om dette samarbeidet (7.3.3?). Kommentarer fra enhetene 2023: Fonna: Nok med en plass.</t>
  </si>
  <si>
    <t xml:space="preserve">Kommentar Bufdir 2022: Punkt 7.2.4 er et viktig punkt for barnevernet/institusjon. Rådsmøte 2023: Viktig standard for VfB. Hvordan kan denne standarden formuleres for å bidra til at BUP akutt veileder barnevernet mer i utfordringer som BUP akutt har særlig erfaring med (eks. utagering, selvskading og suicidal atferd)? Vestfold: Beholde standard som den er, men ta med VfBs kommentar i "utfyllende beskrivelse/kommentar". Nordlandssykehuset: Vi synes denne standarden er tydelig og bra som den er. Fonna: Usikker på hvordan det kan formuleres. Oppstartsmøte 2024: enighet om at den kan stå som den er, men kan eventuelt ta med eksempler på risikosituasjoner so, foreslått av VfB i feltet "utfyllende beskrivelse/ kommentar." 
</t>
  </si>
  <si>
    <t xml:space="preserve">Helseforetaket har utpekt en barnevernansvarlig og det finnes oppdaterte avtaler for samarbeid som gjelder enheten og barnevernet. 
</t>
  </si>
  <si>
    <r>
      <t xml:space="preserve">(Gerd) (Fra Barnevernansvarlig i psykisk helsevern for barn og unge - Helsedirektoratet) Helseforetakene bør derfor få ansvar for å utpeke tilstrekkelig med barnevernansvarlige for å ivareta barneverninstitusjonene i sitt opptaksområde.  Det er også viktig å sikre kontinuitet av funksjonen.
• Helseforetaket bør invitere til et oppstartsmøte med barneverninstitusjonene i opptaksområdet. Brukerrepresentanter bør også inviteres. Formålet med et slikt oppstartsmøte vil være å bli kjent, utforme og organisere samarbeidet mellom helseforetaket og de tilhørende barneverninstitusjonene.
• De enkelte helseforetak bør sørge for at det utarbeides samarbeidsavtaler mellom helseforetaket og de enkelte barneverninstitusjonene, som beskriver rutiner, ansvar og oppgaver knyttet til samarbeidet. Samarbeid mellom barneverntjenester og psykiske helsetjenester til barnets beste.pdf (helsedirektoratet.no)
Forslag om å omformulere denne standarden til: Det foreligger samarbeidsavtaler mellom enhetens helseforetak og de de enkelte barneverninstitusjonene i opptaksområdet som beskrier rutiner, ansvar og oppgaver knyttet til samarbeidet. </t>
    </r>
    <r>
      <rPr>
        <b/>
        <sz val="12"/>
        <rFont val="Calibri"/>
        <family val="2"/>
      </rPr>
      <t xml:space="preserve">Rådsmøte 2023: Viktig standard for VfB. VfB: Kan det henvises til mer spesifikke retningslinjer? Rådsmøte des 2023: Skal denne standarden stå som den gjør? Eller bør den omformuleres? Vestfold: Forslag til formulering: Det er utpekt en barnevernansvarlig og det finnes oppdaterte avtaler for samarbeid mellom enheten og barnevernet. Nordlandssykehuset: Angående nye forslag: Oppstartsmøter med institusjoner/ samarbeidsmøter kan ikke legges på enhetsnivå, men må legges på ett med overordnet nivå. Derfor tenker vi at dette ikke må inn i standarden. Fonna: Ok slik den står. Oppstartsmøte 2024: Bør omformuleres slik at den ikke detaljstyrer hvilket nivå (enhet/divisjon) barnevernsansvarlig og avtaler er på. Tas videre til rådet. Rådsmøte 2024:  Endres fra: "Det finnes retningslinjer om samarbeid og kommunikasjon med Barnevern" til Endelig formulering: "Helseforetaket hat utpekt en barnevernsansvarlig og det finnes oppdaterte avtaler for samarbeid som gjelder enheten og barnevernet."
</t>
    </r>
    <r>
      <rPr>
        <sz val="12"/>
        <rFont val="Calibri"/>
        <family val="2"/>
      </rPr>
      <t xml:space="preserve">
</t>
    </r>
  </si>
  <si>
    <t xml:space="preserve">Kommentar 2021: 5 eller flere enheter har skåret vet ikke på denne standarden
Kommentarer 2022:  Hva betyr den egentlig?  Kommentarer fra enheter 2022: OUS: Bør omformuleres.
Østfold: bør fjernes.  Hva betyr "ikke møtt" her? Nekter du å samarbeide da?
Konklusjon: fjernes/tas til rådet
Beslutning i Rådet: Enheten deltar i det lokale foretaktets helhetlige evaluering av psykisk helsevern for barn og unge, som akuttenheten er endel av.                                                                     </t>
  </si>
  <si>
    <r>
      <t xml:space="preserve">Tydeliggjør hva som menes.Er det enten 1 gang per måned eller to timer per måned? Eller varer møtet i minimum to timer, og dette skal man gjøre minimum 1 gang i måneden? </t>
    </r>
    <r>
      <rPr>
        <b/>
        <sz val="12"/>
        <rFont val="Calibri"/>
        <family val="2"/>
      </rPr>
      <t>Des 23: nettverklseder foreslår at rådet tar en beslutning på denne i første rådsmøte i 2024. 2024: Rådet beslutter å endre fra; "Enhetsleder får veiledning/ konsultasjon/ supervisjon fra sin overordnede minst én gang pr måned, minst to timer pr mnd.", til; " Enhetsleder får veiledning/ konsultasjon/ supervisjon fra sin overordnede minst to timer totalt pr måned"</t>
    </r>
  </si>
  <si>
    <r>
      <t xml:space="preserve">2022: Har alle tilgang på HR-avdeling? Er poenget her både autorisasjon og attest eller at det er HR som sjekker? </t>
    </r>
    <r>
      <rPr>
        <b/>
        <sz val="12"/>
        <rFont val="Calibri"/>
        <family val="2"/>
      </rPr>
      <t>MÅ OMFORMULERES!Des 23: nettverklseder foreslår at rådet tar en beslutning på denne i første rådsmøte i 2024. Rådet 2024 syns ikke det er viktig hvem som gjør det, men at det gjøres (kan være ulike rutiner for dette).Rådet 24 beslutter følgende omformulering av standarden som var "HR bidrar til at alle søkere er sjekket opp mot autorisasjon i helseregister og har en gjeldende politiattest før oppstart" til; Alle ansatte som deltar i pasientbehandling blir sjekket opp mot autorisasjon i helseregister og har framvist gyldig politiattest før oppstart. Det vurderes at det er viktigere at det gjøres enn hvem som gjør det.</t>
    </r>
  </si>
  <si>
    <t>Feks: bevisste fargevalg, tekstiler, møbler osv. tilpasset barn og unges behov (Omhandler omgivelsers betydning på funksjonelt og symbolsk nivå)</t>
  </si>
  <si>
    <t>For eksempel ved hærverk (Omhandler omgivelsers betydning på symbolsk nivå)</t>
  </si>
  <si>
    <t>(Omhandler omgivelsers betydning på estetisk nivå)</t>
  </si>
  <si>
    <t xml:space="preserve">Med undervisingsløp menes skolegang. </t>
  </si>
  <si>
    <t>Skjermingsrom benyttes til å holde pasienter atskilt i egne lokaler, hvor man også kan nektes tilgang til fasilitetene i den delen av sengeposten der vanlig sosialt fellesskap foregår.</t>
  </si>
  <si>
    <t>Ofte er dette samtaler mellom leder og ansatt.</t>
  </si>
  <si>
    <t>IKT = informasjons- og kommunikasjonsteknologi</t>
  </si>
  <si>
    <t>Eks: psykose observasjoner, activities of daily living (ADL)</t>
  </si>
  <si>
    <t>Samtykkekompetanse handler om pasientens evne til å forstå hva han faktisk sier ja eller nei til. Det er den som er ansvarlig for helsehjelpen, som har ansvar for å vurdere om pasienten har samtykkekompetanse.</t>
  </si>
  <si>
    <t xml:space="preserve">Dette er en MÅ i Nasjonale pasientforløp. PLO står for Pleie og omsorgsmelding. </t>
  </si>
  <si>
    <t xml:space="preserve">Behandlingsansvarlig ved poliklinikken er som hovedregel tilgjengelig (evt. på video/telefonmøte eller lignende) under oppsummerende behandlingsmøter og avslutningsmøtet der planlegging av videre tiltak /behandling er tema. Dersom pasientansvarlig ikke kan være tilstede, blir poliklinikken informert. </t>
  </si>
  <si>
    <t>IP = Individuell Plan. En IP beskriver hvordan tjenestene skal samarbeide slik at man får en helhetlig oppfølging. Kommunen står for koordineringen av planen, mens enheten må vurdere om det er behov.</t>
  </si>
  <si>
    <t>IP = Individuell Plan</t>
  </si>
  <si>
    <t>samtykkekompetanse handler om pasientens evne til å forstå hva han faktisk sier ja eller nei til. Det er den som er ansvarlig for helsehjelpen, som har ansvar for å vurdere om pasienten har samtykkekompetanse.</t>
  </si>
  <si>
    <t xml:space="preserve">Eks: med Experienced Coercion Scale (ECS)
</t>
  </si>
  <si>
    <t>IT= Informasjons teknologi. Det finnes flere kodeverk. Se Direktorat for e-helse. Med prosedyrekoder menes koding av hvilke tjenester som er utført (NCMP)</t>
  </si>
  <si>
    <t>Eks: gjennom deltakelse i KvIP</t>
  </si>
  <si>
    <t>Eks: systematisk arbeid med KvIP</t>
  </si>
  <si>
    <t>PPT = Pedagogisk Psykologisk Tjeneste</t>
  </si>
  <si>
    <t>Kommentar 2020: Hvilke evalueringsmøter henvises det til? Det er kanskje ikke alle enheter som kan endre maler?                Kommentar 2021: I all samhandling og samarbeid med andre instanser er ivaretakelse av barn som pårørende viktig å ivareta. Kan vi sikre dette bedre? Kommentarer fra enhetene 2023: Fonna: Usikker</t>
  </si>
  <si>
    <t>Det er kanskje ikke alle enheter som kan endre maler selv, eller? Kommentarer fra enhetene 2023: Fonna: Ein kan ikkje endre dette sjølv, er lang vei for å endre ting i dips.</t>
  </si>
  <si>
    <t>(står "bør" i veileder)</t>
  </si>
  <si>
    <t>HMS omhandler Helse, Miljø og Sikkerhet</t>
  </si>
  <si>
    <t>En HMS-handlingsplan er et utfyllende og detaljert dokument som inneholder en oversikt over alle HMS-tiltak man ønsker å utføre. Grunnlaget for handlingsplanen dannes gjerne gjennom kartlegging og risikovurdering, vernerunde, statistikk og erfaringer ved enheten.</t>
  </si>
  <si>
    <t>Årshjul er en enkel registrering og oversiktlig framstilling av hendelser og aktiviteter, over et år.</t>
  </si>
  <si>
    <t>1.1.31</t>
  </si>
  <si>
    <t>1.1.32</t>
  </si>
  <si>
    <t>2.2.16</t>
  </si>
  <si>
    <t>2.5.5</t>
  </si>
  <si>
    <t>2.6.1</t>
  </si>
  <si>
    <t>2.6.3</t>
  </si>
  <si>
    <t>2.7</t>
  </si>
  <si>
    <t>2.7.1</t>
  </si>
  <si>
    <t>2.7.2</t>
  </si>
  <si>
    <t>2.7.3</t>
  </si>
  <si>
    <t>2.7.4</t>
  </si>
  <si>
    <t>2.7.5</t>
  </si>
  <si>
    <t>Total oppnåelse</t>
  </si>
  <si>
    <t>% Møtt av aktuelle standarder</t>
  </si>
  <si>
    <t>Revisjon av KvIP standarder:</t>
  </si>
  <si>
    <t>Er det noen standarder dere mener bør omformuleres?</t>
  </si>
  <si>
    <t>Er det noen standarder dere mener bør slettes?</t>
  </si>
  <si>
    <t>Er det noen standarder dere syns KvIP mangler?</t>
  </si>
  <si>
    <t>Er dere kjent med endringer i lovverk, retningslinjer eller nasjonale anbefalinger som kan ha betydning for en eller flere standarder?</t>
  </si>
  <si>
    <t>FOR-2005-06-17-610  §1-1, §1-2,§2-1- §2-3</t>
  </si>
  <si>
    <t>FOR-2000-12-01-1217 §4</t>
  </si>
  <si>
    <t>FOR-2000-12-01-1217 § 9</t>
  </si>
  <si>
    <t>LOV-1999-07-02-63 § 6-3</t>
  </si>
  <si>
    <t>LOV-1999-07-02-63 §6-2, FOR-2000-12-01-1217 §6</t>
  </si>
  <si>
    <t>LOV-1999-07-02-63 § 3-1, §3-3, § 3-4, § 6-2, Barnekonvensjonen art.5, Pårørendeveileder, Nasjonale pasientforløp PBU</t>
  </si>
  <si>
    <t>LOV-1999-07-02-63 §3-4, Barnekonvensjonen art.5</t>
  </si>
  <si>
    <t>Pårørendeveileder, LOV-1999-07-02-63 kap. 3</t>
  </si>
  <si>
    <t>Pårørendeveileder, Nasjonale pasientforløp PBU, LOV-1999-07-02-63 kap. 3</t>
  </si>
  <si>
    <t>LOV-1999-07-02-63 §4-1, § 4-2 og §4-3</t>
  </si>
  <si>
    <t>Nasjonale pasientforløp PBU kap.3, LOV-1999-07-02-63 kapittel 3 og 4</t>
  </si>
  <si>
    <t>LOV-1999-07-02-63 §3-2 og §4-1, Nasjonale pasientforløp PBU kap.3</t>
  </si>
  <si>
    <t>LOV-1999-07-02-63 §4-3, §4-4 §4-5</t>
  </si>
  <si>
    <t>LOV-1999-07-02-63 kap.3</t>
  </si>
  <si>
    <t>LOV-1999-07-02-63 §3-1, §3-2 og §3-5, Veileder IS-1924 kap 5, Barnekonvensjonen art. 36</t>
  </si>
  <si>
    <t>LOV-1999-07-02-63 §3-3</t>
  </si>
  <si>
    <t>FOR-2011-12-16-1258 §3 d, LOV-1999-07-02-63 §6-3</t>
  </si>
  <si>
    <t>FOR-2011-12-16-1258 §3</t>
  </si>
  <si>
    <t>Udir-6-2014 /FOR-2011-12-16-1258 §3c</t>
  </si>
  <si>
    <t>FOR-2011-12-16-1258, kap.1 §3b</t>
  </si>
  <si>
    <t>FOR-2011-12-16-1258 , kap.1 §3</t>
  </si>
  <si>
    <t>FOR-2011-12-16-1258, kap.1 §3</t>
  </si>
  <si>
    <t xml:space="preserve">FOR-2011-12-16-1258 §3 f) g) h) </t>
  </si>
  <si>
    <t>FOR-2011-12-16-1258 §3 g</t>
  </si>
  <si>
    <t>FOR-2011-12-16-1258 §4</t>
  </si>
  <si>
    <t>FOR-2011-12-16-1258, kap 1 §4</t>
  </si>
  <si>
    <t xml:space="preserve">FOR-2011-12-16-1258, kap 1 §4 </t>
  </si>
  <si>
    <t>FOR-2011-12-16-1258 §30</t>
  </si>
  <si>
    <t xml:space="preserve"> LOV-1999-07-02-62  § 4-3, FOR-2011-12-16-1258 §3h og §18</t>
  </si>
  <si>
    <t xml:space="preserve"> LOV-1999-07-02-62  § 4-5, LOV-1999-07-02-63 §6-2, FOR-2000-12-01-1217 §6</t>
  </si>
  <si>
    <t xml:space="preserve"> LOV-1999-07-02-62  § 4-5, Barnekonvensjonen art. 16</t>
  </si>
  <si>
    <t xml:space="preserve"> LOV-1999-07-02-62  §4-2, Barnekonvensjonen art. 14</t>
  </si>
  <si>
    <t xml:space="preserve"> LOV-1999-07-02-62  §4-2, Barnekonvensjonen art. 2</t>
  </si>
  <si>
    <t xml:space="preserve"> LOV-1999-07-02-62  §4-2, Barnekonvensjonen, art. 12</t>
  </si>
  <si>
    <t xml:space="preserve"> LOV-1999-07-02-62  §4-2 </t>
  </si>
  <si>
    <t xml:space="preserve"> LOV-1999-07-02-62  § 4-2, Barnekonvensjonen art. 12, Grunnloven art. 104</t>
  </si>
  <si>
    <t xml:space="preserve"> LOV-1999-07-02-62  §4-2, LOV-1999-07-02-63 § 3-1 til § 3-3, Barnekonvensjonen art. 12, Grunnloven art. 104, Nasjonale pasientforløp PBU kap. 3</t>
  </si>
  <si>
    <t xml:space="preserve"> LOV-1999-07-02-62  kap.3</t>
  </si>
  <si>
    <t xml:space="preserve"> LOV-1999-07-02-62  § 4-2</t>
  </si>
  <si>
    <t>FOR-2000-12-01-1217  §4, FOR-2011-12-16-1258 §3</t>
  </si>
  <si>
    <t>FOR-2000-12-01-1217 §6, Nasjonale pasientforløp PBU kap. 5</t>
  </si>
  <si>
    <t>FOR-2000-12-01-1217  §12, LOV-1999-07-02-63 §6-3,  LOV-1999-07-02-62  § 4-2, FOR-2011-12-16-1258 §3d og §3c</t>
  </si>
  <si>
    <t>FOR-2017-06-19-840 § 12-1 eller § 12-7</t>
  </si>
  <si>
    <t xml:space="preserve">FOR-2017-06-19-840 </t>
  </si>
  <si>
    <t>FOR-2011-12-06-1356 § 3-5</t>
  </si>
  <si>
    <t>LOV-1999-07-02-64 §7; NNR retningslinjer 2015.</t>
  </si>
  <si>
    <t>LOV-1999-07-02-64 §4, §7</t>
  </si>
  <si>
    <t xml:space="preserve">LOV-1999-07-02-64 kap 3, § 16 </t>
  </si>
  <si>
    <t>LOV-1999-07-02-64 kap 3. § 16, kap 8. §39</t>
  </si>
  <si>
    <t>LOV-1999-07-02-64 kap 3 §16 og kap 8, §39</t>
  </si>
  <si>
    <t xml:space="preserve">Kommentar 2021: NB Spesialisthelesetjenesten plikter å samarbeide med lokal barnekoordinator der det er nødvendig for å gi pasienten et helhetlig og samordnet helsetilbud (LOV-1999-07-02-64)                                                                                                                                                                                Kommentar Bufdir 2022: Kunne det vært nevnt noe spesifikt om innleggelse av barn under barnevernets omsorg + fosterhjem og institusjon? Kommentar fra rådet 2023:Standarden blir stående som den er i 2023.  Det vurderes om standarden skal ta med/ivareta de som er på tvang.  Sak til neste revisjon. 2023: Ikke prioritret for revisjon av flere i rådet. VfB: Er det en årsak til at denne standarden ikke skal ivareta de som er på tvang dersom behovet likevel tilsier at de har for kommunale tjenester? Nettverksleder syns denne bør prioriteres for revisjon fordi den i 2022 ble nevnt som sak til neste revisjon.  Vestfold: Denne standarden handler om PLO og forskrift om kommunal betaling for utskrivningsklare pasienter. Ønsker at den står som den er for ikke å ta for mye forskjellig inn i en standard. Nordlandssykehuset: Forslag til ny formulering: «Ved innleggelse av pasienter som er i behov for, eller som allerede mottar kommunale tjenester, og som samtykker til informasjonsdeling, må kommunen varsles innen 24 timer (Eller så snart det lar seg gjøre). Oppstartsmøte 2024: Flere mener den er god som den er, men tas videre til rådet. Rådsmøte 2024: Hvis den styres av regelverk bør den legges tettest mulig opp mot formuleringen der. Kari og Aleksandra sjekker formuleringen i regelverket og legger seg tettest mulig opp til den. Rådet enes om å endre fra "Ved innleggelse av pasienter som har samtykket til samhandling og er i behov av kommunale tjenester, må kommunen varsles innen 24 timer (eller så snart det lar seg gjøre)." til; Ved innleggelse av pasienter som er i behov for, eller som allerede mottar kommunale tjenester, og som samtykker til informasjonsdeling, må PLO melding sendes innen 24 timer (eller så snart det lar seg gjøre)
</t>
  </si>
  <si>
    <t xml:space="preserve">Kommentar 2021: NB Spesialisthelesetjenesten plikter å samarbeide med lokal barnekoordinator der det er nødvendig for å gi pasienten et helhetlig og samordnet helsetilbud (LOV-1999-07-02-64)                                                                                                                     Kommentarer fra enheter 2023: OUS: 3.2.1 spør om mange ting i en standard, hva er det viktigste? Rådsmøte des 23: Ikke prioritert for revisjon nå. </t>
  </si>
  <si>
    <t>Pårørendeveileder kap. 2.2, 6.1 og 6.2, LOV-1999-07-02-64 §10, LOV-1999-07-02-63 kapittel 3, Nasjonale pasientforløp PBU</t>
  </si>
  <si>
    <t>HSØ RHF 2015, Nasjonale pasientforløp PBU, LOV-1999-07-02-64 §45a</t>
  </si>
  <si>
    <t>LOV-1999-07-02-64 §45 a, Nasjonale pasientforløp PBU kap. 3</t>
  </si>
  <si>
    <t>LOV-1999-07-02-64 §33</t>
  </si>
  <si>
    <t>FOR-2016-10-28-1250 §6f og §7b</t>
  </si>
  <si>
    <t xml:space="preserve">FOR-2016-10-28-1250 §7b </t>
  </si>
  <si>
    <t>FOR-2016-10-28-1250 §6-§9</t>
  </si>
  <si>
    <t>FOR-2016-10-28-1250 §8</t>
  </si>
  <si>
    <t>FOR-2016-10-28-1250 §6c, § 7c og §9</t>
  </si>
  <si>
    <t>FOR-2016-10-28-1250 §7c</t>
  </si>
  <si>
    <t xml:space="preserve">FOR-2016-10-28-1250 §7c </t>
  </si>
  <si>
    <t>LOV-1999-07-02-64 kap. 3 §17, LOV-2017-12-15-107 §6, FOR-2016-10-28-1250 §6g</t>
  </si>
  <si>
    <t>LOV-1999-07-02-61 §2-2</t>
  </si>
  <si>
    <t>FOR-2008-04-03-320 § 6</t>
  </si>
  <si>
    <t>FOR-2011-12-16-1258§3 og LOV-1999-07-02-61§ 2-2</t>
  </si>
  <si>
    <t>LOV-1999-07-02-61§ 2-2, FOR-2011-12-16-1258 §3</t>
  </si>
  <si>
    <t>LOV-1999-07-02-61 §3-10, FOR-2016-10-28-1250 §6f og §7b</t>
  </si>
  <si>
    <t>FOR-2008-04-03-320 §7-8</t>
  </si>
  <si>
    <t>LOV-1999-07-02-61 §3-7 a, Pårørendeveileder kap. 5</t>
  </si>
  <si>
    <t>LOV-1999-07-02-61 §2-2, Nasjonale pasientforløp PBU kap. 2 og 3</t>
  </si>
  <si>
    <t>LOV-1999-07-02-64 kap. 3 §17, LOV-1999-07-02-61 §3-10, FOR-2016-10-28-1250 §6f, §6c og §7b</t>
  </si>
  <si>
    <t>LOV-1999-07-02-61§3-10, LOV-1999-07-02-64 kap 3 §16, FOR-2016-10-28-1250 §6f og §7b</t>
  </si>
  <si>
    <t>LOV-1999-07-02-61 §3-5, §3-10</t>
  </si>
  <si>
    <t xml:space="preserve">LOV-1999-07-02-61 §3-10, FOR-2016-10-28-1250 §7b </t>
  </si>
  <si>
    <t>LOV-1999-07-02-61 §3-10, FOR-2016-10-28-1250 §7b</t>
  </si>
  <si>
    <t>LOV-1999-07-02-61 §3-10, FOR-2013-11-29-1373 §8</t>
  </si>
  <si>
    <t xml:space="preserve">LOV-1999-07-02-61 §3-10 FOR-2016-10-28-1250 §7b, FOR-2013-11-29-1373 §8 (gjelder medisinsk utstyr) </t>
  </si>
  <si>
    <t>LOV-1999-07-02-61 §3-10 FOR-2000-12-01-1217  §5</t>
  </si>
  <si>
    <t>LOV-1999-07-02-61 §3-10 Pårørendeveileder Kap. 2.2.</t>
  </si>
  <si>
    <t>LOV-1999-07-02-61 §3-10, Pårørendeveileder kap. 2.2, FOR-2016-10-28-1250 §7b</t>
  </si>
  <si>
    <t>LOV-1999-07-02-61 §3-5, §3-10, Reglementet for spesialistutdanningen NPF, FOR-2021-12-21-3790 §25</t>
  </si>
  <si>
    <t>LOV-1999-07-02-61§3-10, FOR-2016-10-28-1250 §6a, §6f og §7b</t>
  </si>
  <si>
    <t>LOV-1999-07-02-64 Kap 4, §20a, LOV-1999-07-02-61 §3-17 (Disse paragrafer gjelder politiattest)</t>
  </si>
  <si>
    <t>LOV-1999-07-02-61 §3-1, FOR-2016-10-28-1250  §7c</t>
  </si>
  <si>
    <t>Nasjonale pasientforløp PBU kap. 3, FOR-2011-11-18-1115 §8 og §11, HOD, 2012</t>
  </si>
  <si>
    <t>LOV-1999-07-02-64, kap. 7 §38a, LOV-1999-07-02-61 §2-5, LOV-1999-07-02-63§2-5, Nasjonale pasientforløp PBU kap. 3</t>
  </si>
  <si>
    <t>LOV-1999-07-02-63 § 6-4, Barnekonvensjonen art. 28,FOR-2000-12-01-1217  §14, LOV-1998-07-17-61 § 2-1, § 3-1 og § 5-1,Udir-6-2014</t>
  </si>
  <si>
    <t>LOV-1998-07-17-61  § 13-3a, Udir-6-2014</t>
  </si>
  <si>
    <t>LOV-1998-07-17-61, Udir-6-2014 kap.4</t>
  </si>
  <si>
    <t>LOV-1998-07-17-61, Udir-6-2014</t>
  </si>
  <si>
    <t xml:space="preserve">Informasjon til pasienter og pårørende; Pasienter og pårørende gis en tilpasset skriftlig og muntlig informasjon om følgende temaer; </t>
  </si>
  <si>
    <t>LOV-1999-07-02-63 §2-6, FOR-2000-12-01-1217 §10, FOR-2015-06-25-793 § 1</t>
  </si>
  <si>
    <t>LOV-1999-07-02-63 kap.3,  LOV-1999-07-02-64  §40</t>
  </si>
  <si>
    <t>LOV-2001-06-15-93 §35, FOR-2016-10-28-1250 § 7e og §8d, Nasjonale pasientforløp PBU kap. 3</t>
  </si>
  <si>
    <t>LOV-1999-07-02-61§ 3-4 a, LOV-2017-12-15-107 §5, FOR-2016-10-28-1250 §6 -§9</t>
  </si>
  <si>
    <t>LOV-1999-07-02-61 §2-1e</t>
  </si>
  <si>
    <t xml:space="preserve">LOV-1999-07-02-61 §2-1e
Barnevernansvarlig i psykisk
helsevern for barn og unge
Nasjonale faglige råd, 2017
</t>
  </si>
  <si>
    <t>LOV-1999-07-02-61 §3-1, FOR-2016-10-28-1250 §7c</t>
  </si>
  <si>
    <t>LOV-1999-07-02-64, kap. 2 §10a, Pårørendeveileder kap. 5, Nasjonale pasientforløp PBU kap. 5</t>
  </si>
  <si>
    <t>LOV-1999-07-02-61 §2-1 f</t>
  </si>
  <si>
    <t xml:space="preserve">FOR-1996-12-06-1127 </t>
  </si>
  <si>
    <t>LOV-1999-07-02-61 §2-2 og §3-4a,  LOV-1999-07-02-64  §17, LOV-2017-12-15-107 §5, FOR-2016-10-28-1250 § 6g), FOR-2016-10-28-1250 §8</t>
  </si>
  <si>
    <t>FOR-2020-02-04-119 </t>
  </si>
  <si>
    <t xml:space="preserve">FOR-2021-10-08-2958  </t>
  </si>
  <si>
    <t>FOR-2000-12-01-1217  §6, LOV-1999-07-02-63 § 6-2</t>
  </si>
  <si>
    <t xml:space="preserve">LOV-1999-07-02-61 §3-2, FOR-2011-12-16-1258 §3, LOV-2014-06-20-42 </t>
  </si>
  <si>
    <t>FOR-2021-09-20-2838</t>
  </si>
  <si>
    <t xml:space="preserve"> FOR-2024-04-10-616 (Oppdatert i skjema 03.07.24)</t>
  </si>
  <si>
    <t>FOR-2023-06-22-1092 (Oppdatert i skjema 15.11.2023)</t>
  </si>
  <si>
    <t xml:space="preserve"> </t>
  </si>
  <si>
    <t xml:space="preserve"> FOR-2023-12-20-2165 (Oppdatert i skjema 03.07.2024)</t>
  </si>
  <si>
    <t>FOR-2023-12-19-2234 (Oppdatert i skjema 03.07.24)</t>
  </si>
  <si>
    <t>FOR-2023-08-25-1372 (Oppdatert i skjema 03.07.2024)</t>
  </si>
  <si>
    <t>LOV-2024-06-25-53 (Oppdatert i skjema 03.07.2024)</t>
  </si>
  <si>
    <t xml:space="preserve"> LOV-2023-04-28-8 (Oppdatert i skjema 15.11.2023)</t>
  </si>
  <si>
    <t>LOV-2024-06-25-53 (Oppdatert i skjema 03.07.2024)</t>
  </si>
  <si>
    <t xml:space="preserve"> LOV-2023-04-28-9 (Oppdatert i skjema 15.11.2023)</t>
  </si>
  <si>
    <t xml:space="preserve"> LOV-2023-06-16-56 (Oppdatert i skjema 15.11.2023)</t>
  </si>
  <si>
    <t>FOR-2024-06-07-928  (Oppdatert i skjema 03.07.2024)</t>
  </si>
  <si>
    <t>13.03.2024 (Oppdatert i skjema 03.07.2024)</t>
  </si>
  <si>
    <t xml:space="preserve">FOR-2016-10-28-1250 §6 </t>
  </si>
  <si>
    <t>Sist endret (jmf ref. i standard)</t>
  </si>
  <si>
    <r>
      <t>En epikrise er en kort skriftlig og sammenfattende framstilling av gjennomført undersøkelse eller behandling av en pasient, basert på tilgjengelige journalopplysninger.</t>
    </r>
    <r>
      <rPr>
        <b/>
        <sz val="12"/>
        <rFont val="Calibri"/>
        <family val="2"/>
      </rPr>
      <t xml:space="preserve">  </t>
    </r>
  </si>
  <si>
    <t>Et funksjonelt venterom er tilgjengelig for pasienter, pårørende, besøkende og samarbeidspartnere.</t>
  </si>
  <si>
    <t>Lokalene sikrer trygg behandling av personopplysninger og ivaretakelse av personvernet.</t>
  </si>
  <si>
    <t>Eks: Vegger til vaktrom/ møterom/ telefonrom er tilstrekkelig lydisolert, arbeidsstasjoner er plassert slik at personopplysninger ikke kan bli synlig for uvedkommende, pasientopplysninger på papir oppbevares innelåst.</t>
  </si>
  <si>
    <t xml:space="preserve">Enheten har en oppdatert opplæringsplan og kostnadene for opplæringen er lagt inn i budsjett. </t>
  </si>
  <si>
    <t>Enheten deltar i relevant forskning på enhetens målgruppe og bidrar med kompetanseheving/fagutvikling på enhetens målgruppe.</t>
  </si>
  <si>
    <t xml:space="preserve">Epikrisen inkluderer helhetlig vurdering av suicidalitet (selvmordstanker, selvmordsforsøk og selvmord) på utskrivingsdagen. </t>
  </si>
  <si>
    <t>Ved utskriving får pasienter og pårørende med seg informasjon som også sendes oppfølgende instans og fastlege. Den inkluderer bl.a. kontaktdetaljer til oppfølgende instans, tidspunkt for første møte ved poliklinikken og ev. medisinering.</t>
  </si>
  <si>
    <t>Pasienter og foresatte mottar tilpasset informasjon og involveres i vurderinger av tilstand og i planlegging av behandlingstiltak og utskriving.</t>
  </si>
  <si>
    <t>Enheten gjennomgår vedtak om tvang minst hver sjette måned.</t>
  </si>
  <si>
    <t xml:space="preserve">Det finnes retningslinjer om samarbeid og kommunikasjon med legevakt. </t>
  </si>
  <si>
    <t>Det finnes skriftlig prosedyre for innholdet i opplæring i vurdering og tiltak ved suicidalitet (selvmordstanker, selvmordsforsøk og selvmord).</t>
  </si>
  <si>
    <t xml:space="preserve">Det finnes skriftlig prosedyre for vurdering og tiltak ved suicidalitet (selvmordstanker, selvmordsforsøk og selvmord). </t>
  </si>
  <si>
    <t>Enheten har skriftlig prosedyre for hvordan pasienter som har rømt / er savnet skal håndteres og hvordan iverksatte tiltak (som varsling, etterlysing og tilbakeføring) skal dokumenteres.</t>
  </si>
  <si>
    <t>Følgepersonal kan f.eks. være miljøpersonale fra en institusjon som følger pasient ved innleggelse.</t>
  </si>
  <si>
    <t>Enheten har tiltak  for bærekraft og miljøhensyn slik som tiltak for energieffektivisering, reduksjon av matsvinn, grønn innkjøpspraksis, kildesortering, gjenbruk, miljøvennlig byggdrift.</t>
  </si>
  <si>
    <t>Pårørendeveileder, LOV-1999-07-02-63 kap. 3, §7-2, §7-4 og §8-3, LOV-1999-07-02-64 §10,  LOV-1999-07-02-62  §6-1, FOR-2011-12-16-1258 § 28</t>
  </si>
  <si>
    <t>Retningslinje selvmordsforebygging i psykisk helsevern og tverrfaglig spesialisert rusbehandling (TSB)</t>
  </si>
  <si>
    <t xml:space="preserve"> LOV-1999-07-02-62  § 4–6 og § 4–7, Retningslinje selvmordsforebygging i psykisk helsevern og tverrfaglig spesialisert rusbehandling (TSB)</t>
  </si>
  <si>
    <t>Retningslinje selvmordsforebygging i psykisk helsevern og tverrfaglig spesialisert rusbehandling (TSB), FOR-2016-10-28-1250 §7c</t>
  </si>
  <si>
    <t>FOR-2011-12-16-1258 §3 f) g) h), Retningslinje selvmordsforebygging i psykisk helsevern og tverrfaglig spesialisert rusbehandling (TSB)</t>
  </si>
  <si>
    <t>LOV-1999-07-02-61 §3-10, Retningslinje selvmordsforebygging i psykisk helsevern og tverrfaglig spesialisert rusbehandling (TSB), FOR-2016-10-28-1250 §6f og §7b</t>
  </si>
  <si>
    <t xml:space="preserve">LOV-1999-07-02-61 §3-10, FOR-2016-10-28-1250 §7b , Retningslinje selvmordsforebygging i psykisk helsevern og tverrfaglig spesialisert rusbehandling (TSB) </t>
  </si>
  <si>
    <t>Retningslinje selvmordsforebygging i psykisk helsevern og tverrfaglig spesialisert rusbehandling (TSB), LOV-1999-07-02-64 §45 a</t>
  </si>
  <si>
    <t xml:space="preserve">Retningslinje selvmordsforebygging i psykisk helsevern og tverrfaglig spesialisert rusbehandling (TSB) </t>
  </si>
  <si>
    <t>Selvmord; Retningslinje selvmordsforebygging i psykisk helsevern og tverrfaglig spesialisert rusbehandling (TSB), Vold/ seksuelle overgrep; LOV-1999-07-02-61 §2-1 f</t>
  </si>
  <si>
    <t>Retningslinje selvmordsforebygging i psykisk helsevern og tverrfaglig spesialisert rusbehandling (TSB), LOV-1999-07-02-64 §4 LOV-1999-07-02-61 §3-10</t>
  </si>
  <si>
    <t>Nasjonal faglig retningslinje for selvmordsforebygging i psykisk helsevern og tverrfaglig spesialisert rusbehandling (TSB)</t>
  </si>
  <si>
    <t>https://www.helsedirektoratet.no/retningslinjer/selvmordsforebygging-i-psykisk-helsevern-og-tsb</t>
  </si>
  <si>
    <t>5.2.8</t>
  </si>
  <si>
    <t>2.4.14</t>
  </si>
  <si>
    <t>2.4.15</t>
  </si>
  <si>
    <t>viii) Klagerett på vedtak som kan fremsettes for den faglige ansvarlige for vedtaket eller annet helsepersonell, og klagerett direkte til Kontrollkommisjonen, Statsforvalteren og Sivilombudet.</t>
  </si>
  <si>
    <t>1.1.30</t>
  </si>
  <si>
    <t>1.1.33</t>
  </si>
  <si>
    <t>4.4.1</t>
  </si>
  <si>
    <t>4.4.2</t>
  </si>
  <si>
    <t>6.3.1</t>
  </si>
  <si>
    <t>Vurdering av suicidalitet (selvmordstanker, selvmordsforsøk og selvmord) som ledd i den helhetlige vurderingen ved innleggelse og underveis i oppfølgingen</t>
  </si>
  <si>
    <t>Informasjonen som deles ut om temaene nevnt i standardene over, er utarbeidet med brukermedvirkning.</t>
  </si>
  <si>
    <t>2.5</t>
  </si>
  <si>
    <t>5.2.9</t>
  </si>
  <si>
    <r>
      <rPr>
        <b/>
        <sz val="16"/>
        <rFont val="Calibri"/>
        <family val="2"/>
      </rPr>
      <t>KvIP 2025 selvevaluering:</t>
    </r>
    <r>
      <rPr>
        <sz val="16"/>
        <rFont val="Calibri"/>
        <family val="2"/>
      </rPr>
      <t xml:space="preserve"> Vurder tjenestene etter følgende kriterier i kolonne F: 2=Møtt, 1=Delvis møtt, 0=Ikke møtt, 7=Vet ikke, 8=Ikke aktuelt</t>
    </r>
  </si>
  <si>
    <t>Det er viktig å huske at miljøterapeuter er behandlere med behov for de pasientopplysningene som er skrevet i journalene til andre faggrupper.</t>
  </si>
  <si>
    <t>Pasienter kan bruke (evt. låne) telefon, sende og motta brev og pakker.</t>
  </si>
  <si>
    <t>NHO har anbefalt øvelser minst hvert andre år. I følge norskbrannvern.no er det vanlig med minimum halvårlige øvelser på sykehus/ eldresentre.</t>
  </si>
  <si>
    <t>Forløpskoordinatorer er pasienters kontaktperson underveis i lengre behandlingsforløp, og skal sørge for at pasienten er godt informert og slipper unødig ventetid.</t>
  </si>
  <si>
    <t>En kompetanseplan beskriver f.eks. hvilke forventninger som stilles til den ansatte, og hvilke kompetansehevende tiltak som kan bidra til at den ansatte skal kunne innfri disse.</t>
  </si>
  <si>
    <t xml:space="preserve">Vurdering av om rus utgjør en risiko og kan påvirke behandlingen, som ledd i den helhetlige vurderingen ved innleggelse og underveis i oppfølgingen. </t>
  </si>
  <si>
    <t>Forskriften sier; Personalet må ha kunnskap om barns utvikling og behov, og informere og veilede foreldre om barns mulige reaksjoner i forbindelse med sykdommen og institusjonsoppholdet.</t>
  </si>
  <si>
    <t>Kunnskap om barns utvikling og behov, mulige reaksjoner i forbindelse med sykdom/plager og institusjonsopphold, med hensyn tatt til barnets oppvekstkultur.</t>
  </si>
  <si>
    <t>Enhetsleder får veiledning/ konsultasjon/ supervisjon fra sin overordnede minst to timer totalt pr måned.</t>
  </si>
  <si>
    <t>Alle ansatte som deltar i pasientbehandling blir sjekket opp mot autorisasjon i helseregister og har framvist gyldig politiattest før oppstart.</t>
  </si>
  <si>
    <t>Ved innleggelse av pasienter som er i behov for, eller som allerede mottar kommunale tjenester, og som samtykker til informasjonsdeling, må PLO melding sendes innen 24 timer (eller så snart det lar seg gjøre).</t>
  </si>
  <si>
    <t>Enheten benytter standardiserte metoder for å måle effekt av behandling på symptomnivå, funksjonsnivå og livskvalitet som minimum.</t>
  </si>
  <si>
    <t xml:space="preserve">En epikrise er en kort skriftlig og sammenfattende framstilling av gjennomført undersøkelse eller behandling av en pasient, basert på tilgjengelige journalopplysninger.  </t>
  </si>
  <si>
    <t>Enhetens aktivitetstilbud (eks. trening i gymsal, hobbyaktiviteter, fellestur) utvikles gjennom brukermedvirkning.</t>
  </si>
  <si>
    <t>Inkl. retningslinjer for øyeblikkelig hjelp og akutte henvendelser. Inklusjons og ekslusjons kriterier for øyeblikkelig hjelp er spesifisert.</t>
  </si>
  <si>
    <t xml:space="preserve">Helsedirektoratet har fin brosjyre som kan printes ut.  KvIP har utarbeidet filmsnutter til dette formål (ligger på KvIP nettsiden). </t>
  </si>
  <si>
    <t>Vurderinger fra pasienter og pårørende innhentes og brukes ved utvikling av tjenestetilbudet.</t>
  </si>
  <si>
    <t>F.eks at BUP akutt veileder barnevernet mer i utfordringer som BUP akutt har særlig erfaring med (eks. utagering, selvskading og suicidal atferd).</t>
  </si>
  <si>
    <t>(Dette er en "bør" i lovverket").</t>
  </si>
  <si>
    <t>Enheten har prosedyre for tilsyn og observasjon av pasienter.</t>
  </si>
  <si>
    <t>Utgangsstatus omhandler f.eks. hvordan pasienten har det og fungerer når vedkommende forlater enheten.</t>
  </si>
  <si>
    <t>Avvik er generelt sett hendelser som faller utenfor det som regnes som normalen. Innenfor helse, miljø og sikkerhet (HMS) klassifiseres alle uønskede hendelser, som kan føre til eller har ført til skade, som HMS-avvik.</t>
  </si>
  <si>
    <t>DnL er Den norske Legeforeningen. NPF er Norsk Psykologforening. Omhandler betingelser for å beholde godkjente utdanningsstillinger for lege i spesialisering (LiS) og psykologer.</t>
  </si>
  <si>
    <t>Enheten har tilstrekkelig tilgang på renholdstjenester, slik at klinisk personell kan prioritere pasientbehandling.</t>
  </si>
  <si>
    <t>NB: Nøye gjennomgang av risikoelementer  ved skjerming.          
- toalettlokk som kan fjernes                                                                                                                                                                                                                                                                                       - mulige hengningspunkter
- andre gjenstander som kan skade om pasientene/ansatte faller på dem, osv.)</t>
  </si>
  <si>
    <t>I tillegg til et skjermingsrom og pasientrom finnes det et egnet areale hvor pasienter kan trekke seg tilbake.</t>
  </si>
  <si>
    <t>Eks: Delta i liturgiske handlinger, lytte til religiøs musikk og sang.</t>
  </si>
  <si>
    <t>På noen enheter blir dette et nivå 3 standard fordi de har ingen påvirkningsmuligheter over maten som serveres, men i et tilpasset helsevesen bør det finnes slike muligheter og derfor er det plassert på nivå 2.</t>
  </si>
  <si>
    <t>En vedtaksansvarlig kan forvalte tvang i psykisk helsevern.</t>
  </si>
  <si>
    <t>Vedtakskompetanse betyr å kunne forvalte tvang i psykisk helsevern.</t>
  </si>
  <si>
    <t>Utgifter til obligatorisk utdanning dekkes etter ev. fratrekk av DnLs eller NPFs sine bidrag.</t>
  </si>
  <si>
    <t>Vurdering av voldsrisiko som ledd i den helhetlige vurderingen ved innleggelse og underveis i oppfølgingen.</t>
  </si>
  <si>
    <t>Håndtering av fysisk kontakt og intimitet med pasienten, inkludert negative effekter av fysisk grensesetting.</t>
  </si>
  <si>
    <t>F.eks. Pasientrettighetsloven, PHL, Barnevernslovverk, Helsepersonelloven, Journalforskrifter, Barnekonvensjonen, mm.</t>
  </si>
  <si>
    <t>Ikke-kliniske ansatte får generell opplæring som øker bevisstheten om psykisk helse.
Dette inkluderer lærere, administrative ansatte, og andre som jobber ved enheten.</t>
  </si>
  <si>
    <t>Alle ansatte får adgang til emosjonell førstehjelp i etterkant av alvorlige hendelser.</t>
  </si>
  <si>
    <t>Det avklares med foresatte om pasienten har mindreårige søsken, og bidras til at deres behov for informasjon og oppfølging kartlegges og følges opp.</t>
  </si>
  <si>
    <t>I akutte situasjoner og kriser bidrar enheten med psykososial støtte og informasjon til pårørende.</t>
  </si>
  <si>
    <t>Det øker sjansen for vellykket tilbakeføring om pasienten har klokkeslett for sin første polikliniske time etter utskriving før de drar fra enheten, og pasientansvarlig og enheten er forent om prioriterte behandlingsfokus fremover. Ved rask utskriving etter øyeblikkelighjelp innleggelse kan telefonisk kontakt vise seg eneste mulighet fremfor den mer ideelle tilstedeværelse på møtet.</t>
  </si>
  <si>
    <t>En epikrise er en kort skriftlig og sammenfattende framstilling av gjennomført undersøkelse eller behandling av en pasient, basert på tilgjengelige journalopplysninger.</t>
  </si>
  <si>
    <t>Vold, rus og suicidalitet (selvmordstanker, selvmordsforsøk og selvmord) vurderes ved innleggelse, under oppfølging og ved utskrivelse.</t>
  </si>
  <si>
    <t>Vaktlaget skal kunne håndtere de nødsituasjoner som oppstår for eksempel overfor en bevisstløs pasient. Innen 4 t skal enheten ha tilgjengelig opplysning om sykdomshistorie, medisinering, ev. bivirkninger, og grunnleggende parameter som puls og blodtrykk. Dette blir mye lettere om enheten har adgang til journalen ved poliklinikken. En mer fullstendig undersøkelse skal tas innen 72 timer.</t>
  </si>
  <si>
    <t>Avgjøres ut fra vanlige krav til forsvarlighet i den konkrete situasjonen. Inkluderer familieterapi og/ eller tiltak med systemisk perspektiv (pasient inkluderes i familiearbeid)</t>
  </si>
  <si>
    <t>Hvis opptaksområde er større enn en Fylkeskommune bør avtalen gjelde hele opptaksområdet.</t>
  </si>
  <si>
    <t>Det finnes en lett tilgjengelig oversikt over hvem som er på jobb i miljøet.</t>
  </si>
  <si>
    <t>Navnet på den/de som har foresatte ansvaret og hvem som har daglig omsorg er journalført.</t>
  </si>
  <si>
    <t>Den inkluderer når pasienten skriver seg selv ut.</t>
  </si>
  <si>
    <t xml:space="preserve">Enheten deltar i det lokale foretakets helhetlige evaluering av psykisk helsevern for barn og unge, som akuttenheten er en del av.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</si>
</sst>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d/m/;@"/>
  </numFmts>
  <fonts count="13" x14ac:knownFonts="1">
    <font>
      <sz val="11"/>
      <color theme="1"/>
      <name val="Calibri"/>
      <family val="2"/>
      <scheme val="minor"/>
    </font>
    <font>
      <sz val="11"/>
      <color theme="1"/>
      <name val="Calibri"/>
      <family val="2"/>
      <scheme val="minor"/>
    </font>
    <font>
      <b/>
      <sz val="12"/>
      <name val="Calibri"/>
      <family val="2"/>
    </font>
    <font>
      <sz val="12"/>
      <name val="Calibri"/>
      <family val="2"/>
    </font>
    <font>
      <i/>
      <sz val="12"/>
      <name val="Calibri"/>
      <family val="2"/>
    </font>
    <font>
      <sz val="9"/>
      <color indexed="81"/>
      <name val="Tahoma"/>
      <family val="2"/>
    </font>
    <font>
      <b/>
      <sz val="9"/>
      <color indexed="81"/>
      <name val="Tahoma"/>
      <family val="2"/>
    </font>
    <font>
      <u/>
      <sz val="11"/>
      <color theme="10"/>
      <name val="Calibri"/>
      <family val="2"/>
      <scheme val="minor"/>
    </font>
    <font>
      <sz val="12"/>
      <name val="Calibri"/>
      <family val="2"/>
      <scheme val="minor"/>
    </font>
    <font>
      <sz val="16"/>
      <name val="Calibri"/>
      <family val="2"/>
    </font>
    <font>
      <b/>
      <sz val="16"/>
      <name val="Calibri"/>
      <family val="2"/>
    </font>
    <font>
      <b/>
      <sz val="22"/>
      <name val="Calibri"/>
      <family val="2"/>
      <scheme val="minor"/>
    </font>
    <font>
      <u/>
      <sz val="11"/>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indexed="43"/>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applyNumberFormat="0" applyFill="0" applyBorder="0" applyAlignment="0" applyProtection="0"/>
  </cellStyleXfs>
  <cellXfs count="66">
    <xf numFmtId="0" fontId="0" fillId="0" borderId="0" xfId="0"/>
    <xf numFmtId="0" fontId="3" fillId="0" borderId="1" xfId="0" applyFont="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49" fontId="3" fillId="0" borderId="1" xfId="2" applyNumberFormat="1" applyFont="1" applyBorder="1" applyAlignment="1" applyProtection="1">
      <alignment horizontal="left" vertical="top" wrapText="1"/>
    </xf>
    <xf numFmtId="49" fontId="3" fillId="7" borderId="1" xfId="2" applyNumberFormat="1" applyFont="1" applyFill="1" applyBorder="1" applyAlignment="1" applyProtection="1">
      <alignment horizontal="left" vertical="top" wrapText="1"/>
    </xf>
    <xf numFmtId="49" fontId="3" fillId="5" borderId="1" xfId="1" applyNumberFormat="1" applyFont="1" applyFill="1" applyBorder="1" applyAlignment="1" applyProtection="1">
      <alignment horizontal="left" vertical="top" wrapText="1"/>
    </xf>
    <xf numFmtId="0" fontId="12" fillId="9" borderId="1" xfId="4" applyFont="1" applyFill="1" applyBorder="1" applyAlignment="1" applyProtection="1">
      <alignment horizontal="left" vertical="top" wrapText="1"/>
    </xf>
    <xf numFmtId="0" fontId="12" fillId="8" borderId="1" xfId="4" applyFont="1" applyFill="1" applyBorder="1" applyAlignment="1" applyProtection="1">
      <alignment horizontal="left" vertical="top" wrapText="1"/>
    </xf>
    <xf numFmtId="0" fontId="3" fillId="4" borderId="1" xfId="0" applyFont="1" applyFill="1" applyBorder="1" applyAlignment="1" applyProtection="1">
      <alignment horizontal="left" vertical="top" wrapText="1"/>
      <protection locked="0"/>
    </xf>
    <xf numFmtId="0" fontId="3" fillId="11" borderId="1" xfId="0" applyFont="1" applyFill="1" applyBorder="1" applyAlignment="1" applyProtection="1">
      <alignment horizontal="left" vertical="top" wrapText="1"/>
      <protection locked="0"/>
    </xf>
    <xf numFmtId="0" fontId="3" fillId="11" borderId="1" xfId="0" applyFont="1" applyFill="1" applyBorder="1" applyAlignment="1" applyProtection="1">
      <alignment vertical="top" wrapText="1"/>
      <protection locked="0"/>
    </xf>
    <xf numFmtId="0" fontId="3" fillId="7"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11" fillId="0" borderId="1" xfId="0" applyFont="1" applyBorder="1" applyAlignment="1" applyProtection="1">
      <alignment horizontal="left" vertical="top" wrapText="1"/>
    </xf>
    <xf numFmtId="0" fontId="2" fillId="7" borderId="1"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3"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3" fillId="4" borderId="1" xfId="0" applyFont="1" applyFill="1" applyBorder="1" applyAlignment="1" applyProtection="1">
      <alignment horizontal="left" vertical="top" wrapText="1"/>
    </xf>
    <xf numFmtId="1" fontId="3" fillId="0" borderId="1" xfId="0" applyNumberFormat="1" applyFont="1" applyBorder="1" applyAlignment="1" applyProtection="1">
      <alignment horizontal="left" vertical="top" wrapText="1"/>
    </xf>
    <xf numFmtId="0" fontId="2" fillId="4" borderId="1" xfId="0" applyFont="1" applyFill="1" applyBorder="1" applyAlignment="1" applyProtection="1">
      <alignment horizontal="left" vertical="top" wrapText="1"/>
    </xf>
    <xf numFmtId="1" fontId="3" fillId="4" borderId="1" xfId="0" applyNumberFormat="1" applyFont="1" applyFill="1" applyBorder="1" applyAlignment="1" applyProtection="1">
      <alignment horizontal="left" vertical="top" wrapText="1"/>
    </xf>
    <xf numFmtId="1" fontId="3" fillId="7" borderId="1" xfId="0" applyNumberFormat="1" applyFont="1" applyFill="1" applyBorder="1" applyAlignment="1" applyProtection="1">
      <alignment horizontal="left" vertical="top" wrapText="1"/>
    </xf>
    <xf numFmtId="0" fontId="8" fillId="4" borderId="1" xfId="0" applyFont="1" applyFill="1" applyBorder="1" applyAlignment="1" applyProtection="1">
      <alignment horizontal="left" vertical="top" wrapText="1"/>
    </xf>
    <xf numFmtId="0" fontId="3" fillId="5"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49" fontId="2" fillId="2" borderId="1" xfId="0" applyNumberFormat="1" applyFont="1" applyFill="1" applyBorder="1" applyAlignment="1" applyProtection="1">
      <alignment horizontal="left" vertical="top" wrapText="1"/>
    </xf>
    <xf numFmtId="49" fontId="3" fillId="7" borderId="1" xfId="0" applyNumberFormat="1" applyFont="1" applyFill="1" applyBorder="1" applyAlignment="1" applyProtection="1">
      <alignment horizontal="left" vertical="top" wrapText="1"/>
    </xf>
    <xf numFmtId="49" fontId="2" fillId="7" borderId="1" xfId="0" applyNumberFormat="1" applyFont="1" applyFill="1" applyBorder="1" applyAlignment="1" applyProtection="1">
      <alignment horizontal="left" vertical="top" wrapText="1"/>
    </xf>
    <xf numFmtId="165" fontId="2" fillId="7" borderId="1" xfId="0" applyNumberFormat="1" applyFont="1" applyFill="1" applyBorder="1" applyAlignment="1" applyProtection="1">
      <alignment horizontal="left" vertical="top" wrapText="1"/>
    </xf>
    <xf numFmtId="0" fontId="8" fillId="4" borderId="0" xfId="0" applyFont="1" applyFill="1" applyAlignment="1" applyProtection="1">
      <alignment horizontal="left" vertical="top" wrapText="1"/>
    </xf>
    <xf numFmtId="49" fontId="2" fillId="0" borderId="1" xfId="0" applyNumberFormat="1" applyFont="1" applyBorder="1" applyAlignment="1" applyProtection="1">
      <alignment horizontal="left" vertical="top" wrapText="1"/>
    </xf>
    <xf numFmtId="49" fontId="3" fillId="3" borderId="1" xfId="0" applyNumberFormat="1" applyFont="1" applyFill="1" applyBorder="1" applyAlignment="1" applyProtection="1">
      <alignment horizontal="left" vertical="top" wrapText="1"/>
    </xf>
    <xf numFmtId="49" fontId="2" fillId="3" borderId="1" xfId="0" applyNumberFormat="1" applyFont="1" applyFill="1" applyBorder="1" applyAlignment="1" applyProtection="1">
      <alignment horizontal="left" vertical="top" wrapText="1"/>
    </xf>
    <xf numFmtId="1" fontId="3" fillId="3" borderId="1" xfId="0" applyNumberFormat="1" applyFont="1" applyFill="1" applyBorder="1" applyAlignment="1" applyProtection="1">
      <alignment horizontal="left" vertical="top" wrapText="1"/>
    </xf>
    <xf numFmtId="49" fontId="3" fillId="4" borderId="1" xfId="0" applyNumberFormat="1" applyFont="1" applyFill="1" applyBorder="1" applyAlignment="1" applyProtection="1">
      <alignment horizontal="left" vertical="top" wrapText="1"/>
    </xf>
    <xf numFmtId="49" fontId="3" fillId="5" borderId="1" xfId="0" applyNumberFormat="1" applyFont="1" applyFill="1" applyBorder="1" applyAlignment="1" applyProtection="1">
      <alignment horizontal="left" vertical="top" wrapText="1"/>
    </xf>
    <xf numFmtId="0" fontId="3" fillId="11" borderId="1" xfId="0" applyFont="1" applyFill="1" applyBorder="1" applyAlignment="1" applyProtection="1">
      <alignment horizontal="left" vertical="top" wrapText="1"/>
    </xf>
    <xf numFmtId="0" fontId="2" fillId="11" borderId="1" xfId="0" applyFont="1" applyFill="1" applyBorder="1" applyAlignment="1" applyProtection="1">
      <alignment horizontal="left" vertical="top" wrapText="1"/>
    </xf>
    <xf numFmtId="0" fontId="3" fillId="12" borderId="1" xfId="0" applyFont="1" applyFill="1" applyBorder="1" applyAlignment="1" applyProtection="1">
      <alignment horizontal="left" vertical="top" wrapText="1"/>
    </xf>
    <xf numFmtId="0" fontId="2" fillId="10" borderId="1" xfId="0" applyFont="1" applyFill="1" applyBorder="1" applyAlignment="1" applyProtection="1">
      <alignment horizontal="left" vertical="top" wrapText="1"/>
    </xf>
    <xf numFmtId="49" fontId="2" fillId="10" borderId="1" xfId="0" applyNumberFormat="1" applyFont="1" applyFill="1" applyBorder="1" applyAlignment="1" applyProtection="1">
      <alignment horizontal="left" vertical="top" wrapText="1"/>
    </xf>
    <xf numFmtId="0" fontId="3" fillId="10" borderId="1" xfId="0" applyFont="1" applyFill="1" applyBorder="1" applyAlignment="1" applyProtection="1">
      <alignment horizontal="left" vertical="top" wrapText="1"/>
    </xf>
    <xf numFmtId="0" fontId="3" fillId="8" borderId="1" xfId="0" applyFont="1" applyFill="1" applyBorder="1" applyAlignment="1" applyProtection="1">
      <alignment horizontal="left" vertical="top" wrapText="1"/>
    </xf>
    <xf numFmtId="0" fontId="2" fillId="8" borderId="1" xfId="0" applyFont="1" applyFill="1" applyBorder="1" applyAlignment="1" applyProtection="1">
      <alignment horizontal="left" vertical="top" wrapText="1"/>
    </xf>
    <xf numFmtId="0" fontId="2" fillId="9" borderId="1" xfId="0" applyFont="1" applyFill="1" applyBorder="1" applyAlignment="1" applyProtection="1">
      <alignment horizontal="left" vertical="top" wrapText="1"/>
    </xf>
    <xf numFmtId="0" fontId="8" fillId="8" borderId="1" xfId="0" applyFont="1" applyFill="1" applyBorder="1" applyAlignment="1" applyProtection="1">
      <alignment horizontal="left" vertical="top" wrapText="1"/>
    </xf>
    <xf numFmtId="0" fontId="7" fillId="8" borderId="0" xfId="4" applyFill="1" applyAlignment="1" applyProtection="1">
      <alignment vertical="top" wrapText="1"/>
    </xf>
    <xf numFmtId="14" fontId="3" fillId="8" borderId="1" xfId="0" applyNumberFormat="1" applyFont="1" applyFill="1" applyBorder="1" applyAlignment="1" applyProtection="1">
      <alignment horizontal="left" vertical="top" wrapText="1"/>
    </xf>
    <xf numFmtId="0" fontId="8" fillId="0" borderId="0" xfId="0" applyFont="1" applyAlignment="1" applyProtection="1">
      <alignment horizontal="left" vertical="top" wrapText="1"/>
    </xf>
    <xf numFmtId="0" fontId="3" fillId="12" borderId="2" xfId="0" applyFont="1" applyFill="1" applyBorder="1" applyAlignment="1" applyProtection="1">
      <alignment horizontal="left" vertical="top" wrapText="1"/>
      <protection locked="0"/>
    </xf>
    <xf numFmtId="0" fontId="3" fillId="12" borderId="3"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xf>
    <xf numFmtId="49" fontId="2" fillId="2" borderId="1" xfId="0" applyNumberFormat="1" applyFont="1" applyFill="1" applyBorder="1" applyAlignment="1" applyProtection="1">
      <alignment horizontal="left" vertical="top" wrapText="1"/>
    </xf>
    <xf numFmtId="0" fontId="2" fillId="6" borderId="1" xfId="0" applyFont="1" applyFill="1" applyBorder="1" applyAlignment="1" applyProtection="1">
      <alignment horizontal="left" vertical="top" wrapText="1"/>
    </xf>
    <xf numFmtId="0" fontId="3" fillId="4" borderId="1" xfId="0" applyFont="1" applyFill="1" applyBorder="1" applyAlignment="1" applyProtection="1">
      <alignment horizontal="left" vertical="top" wrapText="1"/>
      <protection locked="0"/>
    </xf>
    <xf numFmtId="0" fontId="2" fillId="6" borderId="2" xfId="0" applyFont="1" applyFill="1" applyBorder="1" applyAlignment="1" applyProtection="1">
      <alignment horizontal="left" vertical="top" wrapText="1"/>
    </xf>
    <xf numFmtId="0" fontId="2" fillId="6" borderId="3" xfId="0" applyFont="1" applyFill="1" applyBorder="1" applyAlignment="1" applyProtection="1">
      <alignment horizontal="left" vertical="top" wrapText="1"/>
    </xf>
    <xf numFmtId="0" fontId="2" fillId="10" borderId="2" xfId="0" applyFont="1" applyFill="1" applyBorder="1" applyAlignment="1" applyProtection="1">
      <alignment horizontal="center" vertical="center" wrapText="1"/>
    </xf>
    <xf numFmtId="0" fontId="2" fillId="10" borderId="4" xfId="0" applyFont="1" applyFill="1" applyBorder="1" applyAlignment="1" applyProtection="1">
      <alignment horizontal="center" vertical="center" wrapText="1"/>
    </xf>
    <xf numFmtId="0" fontId="2" fillId="10" borderId="3" xfId="0" applyFont="1" applyFill="1" applyBorder="1" applyAlignment="1" applyProtection="1">
      <alignment horizontal="center" vertical="center" wrapText="1"/>
    </xf>
    <xf numFmtId="0" fontId="9" fillId="8" borderId="2" xfId="0" applyFont="1" applyFill="1" applyBorder="1" applyAlignment="1" applyProtection="1">
      <alignment horizontal="center" vertical="top" wrapText="1"/>
    </xf>
    <xf numFmtId="0" fontId="9" fillId="8" borderId="4" xfId="0" applyFont="1" applyFill="1" applyBorder="1" applyAlignment="1" applyProtection="1">
      <alignment horizontal="center" vertical="top" wrapText="1"/>
    </xf>
    <xf numFmtId="0" fontId="9" fillId="8" borderId="3" xfId="0" applyFont="1" applyFill="1" applyBorder="1" applyAlignment="1" applyProtection="1">
      <alignment horizontal="center" vertical="top" wrapText="1"/>
    </xf>
    <xf numFmtId="0" fontId="2" fillId="4" borderId="1" xfId="0" applyFont="1" applyFill="1" applyBorder="1" applyAlignment="1" applyProtection="1">
      <alignment horizontal="left" vertical="top" wrapText="1"/>
      <protection locked="0"/>
    </xf>
  </cellXfs>
  <cellStyles count="5">
    <cellStyle name="Hyperkobling" xfId="4" builtinId="8"/>
    <cellStyle name="Komma" xfId="1" builtinId="3"/>
    <cellStyle name="Normal" xfId="0" builtinId="0"/>
    <cellStyle name="Normal 2" xfId="3"/>
    <cellStyle name="Pros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helsedirektoratet.no/faglige-rad/barnevernansvarlig-i-psykisk-helsevern-for-barn-og-unge" TargetMode="External"/><Relationship Id="rId7" Type="http://schemas.openxmlformats.org/officeDocument/2006/relationships/vmlDrawing" Target="../drawings/vmlDrawing1.vml"/><Relationship Id="rId2" Type="http://schemas.openxmlformats.org/officeDocument/2006/relationships/hyperlink" Target="https://www.helsedirektoratet.no/faglige-rad/barnevernansvarlig-i-psykisk-helsevern-for-barn-og-unge"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helsedirektoratet.no/retningslinjer/selvmordsforebygging-i-psykisk-helsevern-og-tsb" TargetMode="External"/><Relationship Id="rId4" Type="http://schemas.openxmlformats.org/officeDocument/2006/relationships/hyperlink" Target="https://www.unicef.no/vart-arbeid/internasjonalt/barnekonvensjonen?utm_source=google&amp;utm_medium=cpc&amp;utm_campaign=UNI_GOOG_GEN_CORE&amp;gad_source=1&amp;gclid=EAIaIQobChMIlc_l6qeZhAMVj0KRBR26RAmvEAAYAiAAEgIEi_D_Bw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T346"/>
  <sheetViews>
    <sheetView tabSelected="1" topLeftCell="B10" zoomScale="66" zoomScaleNormal="66" workbookViewId="0">
      <selection activeCell="D14" sqref="D14"/>
    </sheetView>
  </sheetViews>
  <sheetFormatPr baseColWidth="10" defaultColWidth="11.453125" defaultRowHeight="15.5" x14ac:dyDescent="0.35"/>
  <cols>
    <col min="1" max="1" width="14.1796875" style="12" customWidth="1"/>
    <col min="2" max="2" width="11.1796875" style="13" customWidth="1"/>
    <col min="3" max="3" width="81.1796875" style="13" customWidth="1"/>
    <col min="4" max="4" width="55.1796875" style="13" customWidth="1"/>
    <col min="5" max="5" width="32.81640625" style="13" customWidth="1"/>
    <col min="6" max="6" width="58.1796875" style="13" hidden="1" customWidth="1"/>
    <col min="7" max="7" width="15.7265625" style="13" customWidth="1"/>
    <col min="8" max="8" width="24.453125" style="13" customWidth="1"/>
    <col min="9" max="9" width="27.453125" style="19" customWidth="1"/>
    <col min="10" max="10" width="17.81640625" style="13" customWidth="1"/>
    <col min="11" max="11" width="13.1796875" style="13" customWidth="1"/>
    <col min="12" max="12" width="8.81640625" style="13" customWidth="1"/>
    <col min="13" max="13" width="11.81640625" style="13" bestFit="1" customWidth="1"/>
    <col min="14" max="14" width="10.1796875" style="13" bestFit="1" customWidth="1"/>
    <col min="15" max="15" width="8.81640625" style="13" bestFit="1" customWidth="1"/>
    <col min="16" max="16" width="12.1796875" style="13" bestFit="1" customWidth="1"/>
    <col min="17" max="17" width="25.54296875" style="13" customWidth="1"/>
    <col min="18" max="16384" width="11.453125" style="13"/>
  </cols>
  <sheetData>
    <row r="1" spans="1:17" ht="31.5" customHeight="1" x14ac:dyDescent="0.35">
      <c r="C1" s="62" t="s">
        <v>928</v>
      </c>
      <c r="D1" s="63"/>
      <c r="E1" s="63"/>
      <c r="F1" s="63"/>
      <c r="G1" s="63"/>
      <c r="H1" s="63"/>
      <c r="I1" s="64"/>
      <c r="J1" s="14"/>
      <c r="K1" s="14"/>
      <c r="L1" s="14"/>
      <c r="M1" s="14"/>
      <c r="N1" s="14"/>
      <c r="O1" s="14"/>
      <c r="P1" s="14"/>
      <c r="Q1" s="14"/>
    </row>
    <row r="2" spans="1:17" ht="84" customHeight="1" x14ac:dyDescent="0.35">
      <c r="C2" s="62" t="s">
        <v>687</v>
      </c>
      <c r="D2" s="63"/>
      <c r="E2" s="63"/>
      <c r="F2" s="63"/>
      <c r="G2" s="63"/>
      <c r="H2" s="63"/>
      <c r="I2" s="64"/>
      <c r="J2" s="14"/>
      <c r="K2" s="14"/>
      <c r="L2" s="14"/>
      <c r="M2" s="14"/>
      <c r="N2" s="14"/>
      <c r="O2" s="14"/>
      <c r="P2" s="14"/>
      <c r="Q2" s="14"/>
    </row>
    <row r="3" spans="1:17" x14ac:dyDescent="0.35">
      <c r="A3" s="15" t="s">
        <v>0</v>
      </c>
      <c r="B3" s="16"/>
      <c r="C3" s="53" t="s">
        <v>1</v>
      </c>
      <c r="D3" s="53"/>
      <c r="E3" s="53"/>
      <c r="F3" s="53"/>
      <c r="G3" s="53"/>
      <c r="H3" s="53"/>
      <c r="I3" s="53"/>
    </row>
    <row r="4" spans="1:17" ht="75" customHeight="1" x14ac:dyDescent="0.35">
      <c r="A4" s="15"/>
      <c r="B4" s="16"/>
      <c r="C4" s="55" t="s">
        <v>278</v>
      </c>
      <c r="D4" s="55"/>
      <c r="E4" s="56"/>
      <c r="F4" s="56"/>
      <c r="G4" s="56"/>
      <c r="H4" s="56"/>
      <c r="I4" s="56"/>
    </row>
    <row r="5" spans="1:17" ht="75" customHeight="1" x14ac:dyDescent="0.35">
      <c r="A5" s="15"/>
      <c r="B5" s="16"/>
      <c r="C5" s="55" t="s">
        <v>279</v>
      </c>
      <c r="D5" s="55"/>
      <c r="E5" s="56"/>
      <c r="F5" s="56"/>
      <c r="G5" s="56"/>
      <c r="H5" s="56"/>
      <c r="I5" s="56"/>
    </row>
    <row r="6" spans="1:17" ht="75" customHeight="1" x14ac:dyDescent="0.35">
      <c r="A6" s="15"/>
      <c r="B6" s="16"/>
      <c r="C6" s="55" t="s">
        <v>280</v>
      </c>
      <c r="D6" s="55"/>
      <c r="E6" s="56"/>
      <c r="F6" s="56"/>
      <c r="G6" s="56"/>
      <c r="H6" s="56"/>
      <c r="I6" s="56"/>
    </row>
    <row r="7" spans="1:17" ht="75" customHeight="1" x14ac:dyDescent="0.35">
      <c r="A7" s="15"/>
      <c r="B7" s="16"/>
      <c r="C7" s="55" t="s">
        <v>281</v>
      </c>
      <c r="D7" s="55"/>
      <c r="E7" s="56"/>
      <c r="F7" s="56"/>
      <c r="G7" s="56"/>
      <c r="H7" s="56"/>
      <c r="I7" s="56"/>
    </row>
    <row r="8" spans="1:17" s="18" customFormat="1" ht="39.65" customHeight="1" x14ac:dyDescent="0.35">
      <c r="A8" s="15" t="s">
        <v>2</v>
      </c>
      <c r="B8" s="17" t="s">
        <v>3</v>
      </c>
      <c r="C8" s="17" t="s">
        <v>4</v>
      </c>
      <c r="D8" s="17" t="s">
        <v>234</v>
      </c>
      <c r="E8" s="17" t="s">
        <v>690</v>
      </c>
      <c r="F8" s="17" t="s">
        <v>688</v>
      </c>
      <c r="G8" s="2" t="s">
        <v>275</v>
      </c>
      <c r="H8" s="2" t="s">
        <v>276</v>
      </c>
      <c r="I8" s="2" t="s">
        <v>277</v>
      </c>
      <c r="J8" s="16" t="s">
        <v>258</v>
      </c>
      <c r="K8" s="16" t="s">
        <v>259</v>
      </c>
      <c r="L8" s="16" t="s">
        <v>260</v>
      </c>
      <c r="M8" s="16" t="s">
        <v>261</v>
      </c>
      <c r="N8" s="16" t="s">
        <v>262</v>
      </c>
      <c r="O8" s="16" t="s">
        <v>263</v>
      </c>
      <c r="P8" s="16" t="s">
        <v>268</v>
      </c>
      <c r="Q8" s="16" t="s">
        <v>756</v>
      </c>
    </row>
    <row r="9" spans="1:17" x14ac:dyDescent="0.35">
      <c r="A9" s="12" t="s">
        <v>6</v>
      </c>
      <c r="B9" s="19">
        <v>1</v>
      </c>
      <c r="C9" s="13" t="s">
        <v>438</v>
      </c>
      <c r="G9" s="1"/>
      <c r="H9" s="1"/>
      <c r="I9" s="9"/>
      <c r="J9" s="18" t="s">
        <v>264</v>
      </c>
      <c r="K9" s="13">
        <f>COUNTIF($B9:$B59,"=1")</f>
        <v>32</v>
      </c>
      <c r="L9" s="13">
        <f>COUNTIFS($B$9:$B$59,"=1",($G$9:$G$59),"=2")</f>
        <v>0</v>
      </c>
      <c r="M9" s="13">
        <f>COUNTIFS($B$9:$B$59,"=1",($G$9:$G$59),"=1")</f>
        <v>0</v>
      </c>
      <c r="N9" s="13">
        <f>COUNTIFS($B$9:$B$59,"=1",($G$9:$G$59),"=0")</f>
        <v>0</v>
      </c>
      <c r="O9" s="13">
        <f>COUNTIFS($B$9:$B$59,"=1",($G$9:$G$59),"=7")</f>
        <v>0</v>
      </c>
      <c r="P9" s="13">
        <f>COUNTIFS($B$9:$B$59,"=1",($G$9:$G$59),"=8")</f>
        <v>0</v>
      </c>
      <c r="Q9" s="20">
        <f>L9/(K9-P9)*100</f>
        <v>0</v>
      </c>
    </row>
    <row r="10" spans="1:17" s="19" customFormat="1" x14ac:dyDescent="0.35">
      <c r="A10" s="12" t="s">
        <v>7</v>
      </c>
      <c r="B10" s="19">
        <v>1</v>
      </c>
      <c r="C10" s="19" t="s">
        <v>439</v>
      </c>
      <c r="E10" s="19" t="s">
        <v>826</v>
      </c>
      <c r="G10" s="9"/>
      <c r="H10" s="9"/>
      <c r="I10" s="9"/>
      <c r="J10" s="21" t="s">
        <v>265</v>
      </c>
      <c r="K10" s="19">
        <f>COUNTIF($B9:$B59,"=2")</f>
        <v>14</v>
      </c>
      <c r="L10" s="19">
        <f>COUNTIFS($B$9:$B$59,"=2",($G$9:$G$59),"=2")</f>
        <v>0</v>
      </c>
      <c r="M10" s="19">
        <f>COUNTIFS($B$9:$B$59,"=2",($G$9:$G$59),"=1")</f>
        <v>0</v>
      </c>
      <c r="N10" s="19">
        <f>COUNTIFS($B$9:$B$59,"=2",($G$9:$G$59),"=0")</f>
        <v>0</v>
      </c>
      <c r="O10" s="19">
        <f>COUNTIFS($B$9:$B$59,"=2",($G$9:$G$59),"=7")</f>
        <v>0</v>
      </c>
      <c r="P10" s="19">
        <f>COUNTIFS($B$9:$B$59,"=2",($G$9:$G$59),"=8")</f>
        <v>0</v>
      </c>
      <c r="Q10" s="22">
        <f>L10/(K10-P10)*100</f>
        <v>0</v>
      </c>
    </row>
    <row r="11" spans="1:17" s="19" customFormat="1" x14ac:dyDescent="0.35">
      <c r="A11" s="12" t="s">
        <v>372</v>
      </c>
      <c r="B11" s="19">
        <v>2</v>
      </c>
      <c r="C11" s="19" t="s">
        <v>440</v>
      </c>
      <c r="G11" s="1"/>
      <c r="H11" s="9"/>
      <c r="I11" s="9"/>
      <c r="J11" s="21" t="s">
        <v>266</v>
      </c>
      <c r="K11" s="19">
        <f>COUNTIF($B9:$B59,"=3")</f>
        <v>1</v>
      </c>
      <c r="L11" s="19">
        <f>COUNTIFS($B$9:$B$59,"=3",($G$9:$G$59),"=2")</f>
        <v>0</v>
      </c>
      <c r="M11" s="19">
        <f>COUNTIFS($B$9:$B$59,"=3",($G$9:$G$59),"=1")</f>
        <v>0</v>
      </c>
      <c r="N11" s="19">
        <f>COUNTIFS($B$9:$B$59,"=3",($G$9:$G$59),"=0")</f>
        <v>0</v>
      </c>
      <c r="O11" s="19">
        <f>COUNTIFS($B$9:$B$59,"=3",($G$9:$G$59),"=7")</f>
        <v>0</v>
      </c>
      <c r="P11" s="19">
        <f>COUNTIFS($B$9:$B$59,"=3",($G$9:$G$59),"=8")</f>
        <v>0</v>
      </c>
      <c r="Q11" s="22">
        <f>L11/(K11-P11)*100</f>
        <v>0</v>
      </c>
    </row>
    <row r="12" spans="1:17" ht="31" x14ac:dyDescent="0.35">
      <c r="A12" s="12" t="s">
        <v>8</v>
      </c>
      <c r="B12" s="19">
        <v>1</v>
      </c>
      <c r="C12" s="13" t="s">
        <v>441</v>
      </c>
      <c r="E12" s="13" t="s">
        <v>762</v>
      </c>
      <c r="G12" s="1"/>
      <c r="H12" s="1"/>
      <c r="I12" s="9"/>
      <c r="J12" s="15" t="s">
        <v>267</v>
      </c>
      <c r="K12" s="12">
        <f t="shared" ref="K12:P12" si="0">SUM(K9:K11)</f>
        <v>47</v>
      </c>
      <c r="L12" s="12">
        <f t="shared" si="0"/>
        <v>0</v>
      </c>
      <c r="M12" s="12">
        <f t="shared" si="0"/>
        <v>0</v>
      </c>
      <c r="N12" s="12">
        <f t="shared" si="0"/>
        <v>0</v>
      </c>
      <c r="O12" s="12">
        <f t="shared" si="0"/>
        <v>0</v>
      </c>
      <c r="P12" s="12">
        <f t="shared" si="0"/>
        <v>0</v>
      </c>
      <c r="Q12" s="23">
        <f>L12/(K12-P12)*100</f>
        <v>0</v>
      </c>
    </row>
    <row r="13" spans="1:17" ht="53.5" customHeight="1" x14ac:dyDescent="0.35">
      <c r="A13" s="12" t="s">
        <v>9</v>
      </c>
      <c r="B13" s="13">
        <v>2</v>
      </c>
      <c r="C13" s="13" t="s">
        <v>901</v>
      </c>
      <c r="G13" s="1"/>
      <c r="H13" s="1"/>
      <c r="I13" s="1"/>
    </row>
    <row r="14" spans="1:17" s="19" customFormat="1" ht="45.65" customHeight="1" x14ac:dyDescent="0.35">
      <c r="A14" s="12" t="s">
        <v>10</v>
      </c>
      <c r="B14" s="19">
        <v>2</v>
      </c>
      <c r="C14" s="19" t="s">
        <v>952</v>
      </c>
      <c r="F14" s="19" t="s">
        <v>689</v>
      </c>
      <c r="G14" s="9"/>
      <c r="H14" s="9"/>
      <c r="I14" s="9"/>
    </row>
    <row r="15" spans="1:17" s="19" customFormat="1" ht="46.5" x14ac:dyDescent="0.35">
      <c r="A15" s="12" t="s">
        <v>11</v>
      </c>
      <c r="B15" s="19">
        <v>2</v>
      </c>
      <c r="C15" s="19" t="s">
        <v>662</v>
      </c>
      <c r="D15" s="19" t="s">
        <v>719</v>
      </c>
      <c r="F15" s="19" t="s">
        <v>673</v>
      </c>
      <c r="G15" s="9"/>
      <c r="H15" s="9"/>
      <c r="I15" s="9"/>
    </row>
    <row r="16" spans="1:17" ht="69.75" customHeight="1" x14ac:dyDescent="0.35">
      <c r="A16" s="12" t="s">
        <v>12</v>
      </c>
      <c r="B16" s="19">
        <v>1</v>
      </c>
      <c r="C16" s="13" t="s">
        <v>535</v>
      </c>
      <c r="D16" s="13" t="s">
        <v>718</v>
      </c>
      <c r="E16" s="13" t="s">
        <v>763</v>
      </c>
      <c r="G16" s="1"/>
      <c r="H16" s="1"/>
      <c r="I16" s="9"/>
    </row>
    <row r="17" spans="1:9" s="19" customFormat="1" ht="36" customHeight="1" x14ac:dyDescent="0.35">
      <c r="A17" s="12" t="s">
        <v>13</v>
      </c>
      <c r="B17" s="19">
        <v>2</v>
      </c>
      <c r="C17" s="24" t="s">
        <v>691</v>
      </c>
      <c r="D17" s="19" t="s">
        <v>720</v>
      </c>
      <c r="F17" s="19" t="s">
        <v>692</v>
      </c>
      <c r="G17" s="9"/>
      <c r="H17" s="9"/>
      <c r="I17" s="9"/>
    </row>
    <row r="18" spans="1:9" s="19" customFormat="1" ht="28.5" customHeight="1" x14ac:dyDescent="0.35">
      <c r="A18" s="12" t="s">
        <v>14</v>
      </c>
      <c r="B18" s="19">
        <v>2</v>
      </c>
      <c r="C18" s="19" t="s">
        <v>592</v>
      </c>
      <c r="F18" s="13" t="s">
        <v>608</v>
      </c>
      <c r="G18" s="9"/>
      <c r="H18" s="9"/>
      <c r="I18" s="9"/>
    </row>
    <row r="19" spans="1:9" ht="42" customHeight="1" x14ac:dyDescent="0.35">
      <c r="A19" s="12" t="s">
        <v>348</v>
      </c>
      <c r="B19" s="13">
        <v>2</v>
      </c>
      <c r="C19" s="13" t="s">
        <v>887</v>
      </c>
      <c r="F19" s="13" t="s">
        <v>659</v>
      </c>
      <c r="G19" s="1"/>
      <c r="H19" s="1"/>
      <c r="I19" s="1"/>
    </row>
    <row r="20" spans="1:9" x14ac:dyDescent="0.35">
      <c r="A20" s="12" t="s">
        <v>15</v>
      </c>
      <c r="B20" s="19">
        <v>2</v>
      </c>
      <c r="C20" s="13" t="s">
        <v>536</v>
      </c>
      <c r="E20" s="13" t="s">
        <v>765</v>
      </c>
      <c r="G20" s="1"/>
      <c r="H20" s="1"/>
      <c r="I20" s="9"/>
    </row>
    <row r="21" spans="1:9" s="19" customFormat="1" ht="33" customHeight="1" x14ac:dyDescent="0.35">
      <c r="A21" s="12" t="s">
        <v>16</v>
      </c>
      <c r="B21" s="19">
        <v>2</v>
      </c>
      <c r="C21" s="24" t="s">
        <v>693</v>
      </c>
      <c r="D21" s="19" t="s">
        <v>720</v>
      </c>
      <c r="F21" s="19" t="s">
        <v>694</v>
      </c>
      <c r="G21" s="9"/>
      <c r="H21" s="9"/>
      <c r="I21" s="9"/>
    </row>
    <row r="22" spans="1:9" ht="31" x14ac:dyDescent="0.35">
      <c r="A22" s="12" t="s">
        <v>17</v>
      </c>
      <c r="B22" s="19">
        <v>1</v>
      </c>
      <c r="C22" s="13" t="s">
        <v>442</v>
      </c>
      <c r="E22" s="13" t="s">
        <v>778</v>
      </c>
      <c r="G22" s="1"/>
      <c r="H22" s="1"/>
      <c r="I22" s="9"/>
    </row>
    <row r="23" spans="1:9" s="19" customFormat="1" ht="38.25" customHeight="1" x14ac:dyDescent="0.35">
      <c r="A23" s="12" t="s">
        <v>18</v>
      </c>
      <c r="B23" s="19">
        <v>2</v>
      </c>
      <c r="C23" s="19" t="s">
        <v>537</v>
      </c>
      <c r="E23" s="19" t="s">
        <v>779</v>
      </c>
      <c r="G23" s="9"/>
      <c r="H23" s="9"/>
      <c r="I23" s="9"/>
    </row>
    <row r="24" spans="1:9" s="19" customFormat="1" ht="37" customHeight="1" x14ac:dyDescent="0.35">
      <c r="A24" s="12" t="s">
        <v>19</v>
      </c>
      <c r="B24" s="19">
        <v>1</v>
      </c>
      <c r="C24" s="19" t="s">
        <v>603</v>
      </c>
      <c r="F24" s="13" t="s">
        <v>604</v>
      </c>
      <c r="G24" s="9"/>
      <c r="H24" s="9"/>
      <c r="I24" s="9"/>
    </row>
    <row r="25" spans="1:9" ht="31" x14ac:dyDescent="0.35">
      <c r="A25" s="12" t="s">
        <v>308</v>
      </c>
      <c r="B25" s="19">
        <v>1</v>
      </c>
      <c r="C25" s="19" t="s">
        <v>538</v>
      </c>
      <c r="D25" s="13" t="s">
        <v>721</v>
      </c>
      <c r="E25" s="13" t="s">
        <v>780</v>
      </c>
      <c r="G25" s="1"/>
      <c r="H25" s="1"/>
      <c r="I25" s="9"/>
    </row>
    <row r="26" spans="1:9" ht="84" customHeight="1" x14ac:dyDescent="0.35">
      <c r="A26" s="12" t="s">
        <v>20</v>
      </c>
      <c r="B26" s="19">
        <v>1</v>
      </c>
      <c r="C26" s="13" t="s">
        <v>529</v>
      </c>
      <c r="D26" s="13" t="s">
        <v>722</v>
      </c>
      <c r="E26" s="13" t="s">
        <v>790</v>
      </c>
      <c r="G26" s="1"/>
      <c r="H26" s="1"/>
      <c r="I26" s="9"/>
    </row>
    <row r="27" spans="1:9" x14ac:dyDescent="0.35">
      <c r="A27" s="12" t="s">
        <v>309</v>
      </c>
      <c r="B27" s="19">
        <v>1</v>
      </c>
      <c r="C27" s="13" t="s">
        <v>443</v>
      </c>
      <c r="E27" s="13" t="s">
        <v>781</v>
      </c>
      <c r="G27" s="1"/>
      <c r="H27" s="1"/>
      <c r="I27" s="9"/>
    </row>
    <row r="28" spans="1:9" x14ac:dyDescent="0.35">
      <c r="A28" s="12" t="s">
        <v>21</v>
      </c>
      <c r="B28" s="19">
        <v>1</v>
      </c>
      <c r="C28" s="13" t="s">
        <v>444</v>
      </c>
      <c r="E28" s="13" t="s">
        <v>782</v>
      </c>
      <c r="G28" s="1"/>
      <c r="H28" s="1"/>
      <c r="I28" s="9"/>
    </row>
    <row r="29" spans="1:9" x14ac:dyDescent="0.35">
      <c r="A29" s="12" t="s">
        <v>22</v>
      </c>
      <c r="B29" s="19">
        <v>1</v>
      </c>
      <c r="C29" s="13" t="s">
        <v>445</v>
      </c>
      <c r="E29" s="13" t="s">
        <v>783</v>
      </c>
      <c r="G29" s="1"/>
      <c r="H29" s="1"/>
      <c r="I29" s="9"/>
    </row>
    <row r="30" spans="1:9" ht="104.25" customHeight="1" x14ac:dyDescent="0.35">
      <c r="A30" s="12" t="s">
        <v>23</v>
      </c>
      <c r="B30" s="19">
        <v>1</v>
      </c>
      <c r="C30" s="13" t="s">
        <v>522</v>
      </c>
      <c r="D30" s="13" t="s">
        <v>953</v>
      </c>
      <c r="E30" s="13" t="s">
        <v>906</v>
      </c>
      <c r="G30" s="1"/>
      <c r="H30" s="1"/>
      <c r="I30" s="9"/>
    </row>
    <row r="31" spans="1:9" x14ac:dyDescent="0.35">
      <c r="A31" s="12" t="s">
        <v>24</v>
      </c>
      <c r="B31" s="19">
        <v>1</v>
      </c>
      <c r="C31" s="13" t="s">
        <v>446</v>
      </c>
      <c r="E31" s="13" t="s">
        <v>784</v>
      </c>
      <c r="G31" s="1"/>
      <c r="H31" s="1"/>
      <c r="I31" s="9"/>
    </row>
    <row r="32" spans="1:9" ht="18" customHeight="1" x14ac:dyDescent="0.35">
      <c r="A32" s="12" t="s">
        <v>235</v>
      </c>
      <c r="B32" s="19">
        <v>2</v>
      </c>
      <c r="C32" s="19" t="s">
        <v>447</v>
      </c>
      <c r="E32" s="13" t="s">
        <v>785</v>
      </c>
      <c r="F32" s="13" t="s">
        <v>697</v>
      </c>
      <c r="G32" s="1"/>
      <c r="H32" s="1"/>
      <c r="I32" s="9"/>
    </row>
    <row r="33" spans="1:10" s="19" customFormat="1" ht="33" customHeight="1" x14ac:dyDescent="0.35">
      <c r="A33" s="12" t="s">
        <v>310</v>
      </c>
      <c r="B33" s="19">
        <v>3</v>
      </c>
      <c r="C33" s="19" t="s">
        <v>954</v>
      </c>
      <c r="D33" s="21"/>
      <c r="F33" s="19" t="s">
        <v>695</v>
      </c>
      <c r="G33" s="9"/>
      <c r="H33" s="9"/>
      <c r="I33" s="9"/>
    </row>
    <row r="34" spans="1:10" ht="49.5" customHeight="1" x14ac:dyDescent="0.35">
      <c r="A34" s="12" t="s">
        <v>349</v>
      </c>
      <c r="B34" s="19">
        <v>1</v>
      </c>
      <c r="C34" s="13" t="s">
        <v>539</v>
      </c>
      <c r="E34" s="13" t="s">
        <v>764</v>
      </c>
      <c r="G34" s="1"/>
      <c r="H34" s="1"/>
      <c r="I34" s="9"/>
      <c r="J34" s="19" t="s">
        <v>528</v>
      </c>
    </row>
    <row r="35" spans="1:10" ht="31" x14ac:dyDescent="0.35">
      <c r="A35" s="12" t="s">
        <v>25</v>
      </c>
      <c r="B35" s="19">
        <v>2</v>
      </c>
      <c r="C35" s="13" t="s">
        <v>448</v>
      </c>
      <c r="E35" s="13" t="s">
        <v>766</v>
      </c>
      <c r="G35" s="1"/>
      <c r="H35" s="1"/>
      <c r="I35" s="9"/>
    </row>
    <row r="36" spans="1:10" ht="31" x14ac:dyDescent="0.35">
      <c r="A36" s="12" t="s">
        <v>311</v>
      </c>
      <c r="B36" s="19">
        <v>1</v>
      </c>
      <c r="C36" s="13" t="s">
        <v>449</v>
      </c>
      <c r="E36" s="13" t="s">
        <v>868</v>
      </c>
      <c r="G36" s="1"/>
      <c r="H36" s="1"/>
      <c r="I36" s="9"/>
    </row>
    <row r="37" spans="1:10" s="19" customFormat="1" ht="37" customHeight="1" x14ac:dyDescent="0.35">
      <c r="A37" s="12" t="s">
        <v>312</v>
      </c>
      <c r="B37" s="19">
        <v>1</v>
      </c>
      <c r="C37" s="19" t="s">
        <v>593</v>
      </c>
      <c r="E37" s="19" t="s">
        <v>801</v>
      </c>
      <c r="F37" s="19" t="s">
        <v>671</v>
      </c>
      <c r="G37" s="9"/>
      <c r="H37" s="9"/>
      <c r="I37" s="9"/>
    </row>
    <row r="38" spans="1:10" ht="31" x14ac:dyDescent="0.35">
      <c r="A38" s="12" t="s">
        <v>919</v>
      </c>
      <c r="B38" s="19">
        <v>1</v>
      </c>
      <c r="C38" s="13" t="s">
        <v>450</v>
      </c>
      <c r="E38" s="13" t="s">
        <v>804</v>
      </c>
      <c r="G38" s="1"/>
      <c r="H38" s="1"/>
      <c r="I38" s="9"/>
    </row>
    <row r="39" spans="1:10" ht="85.5" customHeight="1" x14ac:dyDescent="0.35">
      <c r="A39" s="12" t="s">
        <v>743</v>
      </c>
      <c r="B39" s="13">
        <v>1</v>
      </c>
      <c r="C39" s="13" t="s">
        <v>888</v>
      </c>
      <c r="D39" s="13" t="s">
        <v>889</v>
      </c>
      <c r="E39" s="13" t="s">
        <v>869</v>
      </c>
      <c r="G39" s="1"/>
      <c r="H39" s="1"/>
      <c r="I39" s="1"/>
    </row>
    <row r="40" spans="1:10" ht="31" x14ac:dyDescent="0.35">
      <c r="A40" s="12" t="s">
        <v>744</v>
      </c>
      <c r="B40" s="19">
        <v>1</v>
      </c>
      <c r="C40" s="13" t="s">
        <v>540</v>
      </c>
      <c r="E40" s="13" t="s">
        <v>779</v>
      </c>
      <c r="G40" s="1"/>
      <c r="H40" s="1"/>
      <c r="I40" s="9"/>
    </row>
    <row r="41" spans="1:10" ht="30" customHeight="1" x14ac:dyDescent="0.35">
      <c r="A41" s="12" t="s">
        <v>920</v>
      </c>
      <c r="B41" s="19">
        <v>1</v>
      </c>
      <c r="C41" s="19" t="s">
        <v>571</v>
      </c>
      <c r="E41" s="13" t="s">
        <v>806</v>
      </c>
      <c r="F41" s="13" t="s">
        <v>590</v>
      </c>
      <c r="G41" s="1"/>
      <c r="H41" s="1"/>
      <c r="I41" s="9"/>
    </row>
    <row r="42" spans="1:10" ht="31" x14ac:dyDescent="0.35">
      <c r="A42" s="15" t="s">
        <v>26</v>
      </c>
      <c r="B42" s="17"/>
      <c r="C42" s="17" t="s">
        <v>27</v>
      </c>
      <c r="D42" s="17" t="s">
        <v>234</v>
      </c>
      <c r="E42" s="17" t="s">
        <v>690</v>
      </c>
      <c r="F42" s="17" t="s">
        <v>688</v>
      </c>
      <c r="G42" s="17" t="s">
        <v>275</v>
      </c>
      <c r="H42" s="17" t="s">
        <v>276</v>
      </c>
      <c r="I42" s="17" t="s">
        <v>277</v>
      </c>
    </row>
    <row r="43" spans="1:10" ht="46.5" x14ac:dyDescent="0.35">
      <c r="A43" s="12" t="s">
        <v>28</v>
      </c>
      <c r="B43" s="25">
        <v>1</v>
      </c>
      <c r="C43" s="13" t="s">
        <v>269</v>
      </c>
      <c r="E43" s="13" t="s">
        <v>791</v>
      </c>
      <c r="G43" s="1"/>
      <c r="H43" s="1"/>
      <c r="I43" s="9"/>
    </row>
    <row r="44" spans="1:10" s="19" customFormat="1" ht="31" x14ac:dyDescent="0.35">
      <c r="A44" s="12" t="s">
        <v>29</v>
      </c>
      <c r="B44" s="19">
        <v>1</v>
      </c>
      <c r="C44" s="19" t="s">
        <v>930</v>
      </c>
      <c r="E44" s="19" t="s">
        <v>792</v>
      </c>
      <c r="G44" s="9"/>
      <c r="H44" s="9"/>
      <c r="I44" s="9"/>
    </row>
    <row r="45" spans="1:10" x14ac:dyDescent="0.35">
      <c r="A45" s="12" t="s">
        <v>30</v>
      </c>
      <c r="B45" s="25">
        <v>1</v>
      </c>
      <c r="C45" s="13" t="s">
        <v>541</v>
      </c>
      <c r="E45" s="13" t="s">
        <v>394</v>
      </c>
      <c r="G45" s="1"/>
      <c r="H45" s="1"/>
      <c r="I45" s="9"/>
    </row>
    <row r="46" spans="1:10" ht="31" x14ac:dyDescent="0.35">
      <c r="A46" s="12" t="s">
        <v>560</v>
      </c>
      <c r="B46" s="25">
        <v>1</v>
      </c>
      <c r="C46" s="13" t="s">
        <v>523</v>
      </c>
      <c r="D46" s="13" t="s">
        <v>955</v>
      </c>
      <c r="E46" s="13" t="s">
        <v>793</v>
      </c>
      <c r="G46" s="1"/>
      <c r="H46" s="1"/>
      <c r="I46" s="9"/>
    </row>
    <row r="47" spans="1:10" ht="31" x14ac:dyDescent="0.35">
      <c r="A47" s="15" t="s">
        <v>350</v>
      </c>
      <c r="B47" s="17"/>
      <c r="C47" s="17" t="s">
        <v>31</v>
      </c>
      <c r="D47" s="17" t="s">
        <v>234</v>
      </c>
      <c r="E47" s="17" t="s">
        <v>690</v>
      </c>
      <c r="F47" s="17" t="s">
        <v>688</v>
      </c>
      <c r="G47" s="17" t="s">
        <v>275</v>
      </c>
      <c r="H47" s="17" t="s">
        <v>276</v>
      </c>
      <c r="I47" s="17" t="s">
        <v>277</v>
      </c>
    </row>
    <row r="48" spans="1:10" x14ac:dyDescent="0.35">
      <c r="A48" s="12" t="s">
        <v>32</v>
      </c>
      <c r="B48" s="25">
        <v>1</v>
      </c>
      <c r="C48" s="13" t="s">
        <v>236</v>
      </c>
      <c r="E48" s="13" t="s">
        <v>827</v>
      </c>
      <c r="G48" s="1"/>
      <c r="H48" s="1"/>
      <c r="I48" s="9"/>
    </row>
    <row r="49" spans="1:9" x14ac:dyDescent="0.35">
      <c r="A49" s="12" t="s">
        <v>33</v>
      </c>
      <c r="B49" s="25">
        <v>1</v>
      </c>
      <c r="C49" s="13" t="s">
        <v>542</v>
      </c>
      <c r="E49" s="13" t="s">
        <v>779</v>
      </c>
      <c r="G49" s="1"/>
      <c r="H49" s="1"/>
      <c r="I49" s="9"/>
    </row>
    <row r="50" spans="1:9" ht="178.5" customHeight="1" x14ac:dyDescent="0.35">
      <c r="A50" s="12" t="s">
        <v>34</v>
      </c>
      <c r="B50" s="25">
        <v>1</v>
      </c>
      <c r="C50" s="13" t="s">
        <v>237</v>
      </c>
      <c r="D50" s="13" t="s">
        <v>397</v>
      </c>
      <c r="E50" s="13" t="s">
        <v>828</v>
      </c>
      <c r="G50" s="1"/>
      <c r="H50" s="1"/>
      <c r="I50" s="9"/>
    </row>
    <row r="51" spans="1:9" s="19" customFormat="1" ht="65.25" customHeight="1" x14ac:dyDescent="0.35">
      <c r="A51" s="12" t="s">
        <v>35</v>
      </c>
      <c r="B51" s="19">
        <v>1</v>
      </c>
      <c r="C51" s="19" t="s">
        <v>514</v>
      </c>
      <c r="D51" s="19" t="s">
        <v>931</v>
      </c>
      <c r="E51" s="13" t="s">
        <v>37</v>
      </c>
      <c r="G51" s="9"/>
      <c r="H51" s="9"/>
      <c r="I51" s="9"/>
    </row>
    <row r="52" spans="1:9" s="19" customFormat="1" ht="46.5" x14ac:dyDescent="0.35">
      <c r="A52" s="12" t="s">
        <v>36</v>
      </c>
      <c r="B52" s="19">
        <v>1</v>
      </c>
      <c r="C52" s="19" t="s">
        <v>361</v>
      </c>
      <c r="E52" s="19" t="s">
        <v>807</v>
      </c>
      <c r="G52" s="1"/>
      <c r="H52" s="9"/>
      <c r="I52" s="9"/>
    </row>
    <row r="53" spans="1:9" x14ac:dyDescent="0.35">
      <c r="A53" s="12" t="s">
        <v>373</v>
      </c>
      <c r="B53" s="25">
        <v>1</v>
      </c>
      <c r="C53" s="13" t="s">
        <v>451</v>
      </c>
      <c r="E53" s="13" t="s">
        <v>808</v>
      </c>
      <c r="G53" s="1"/>
      <c r="H53" s="1"/>
      <c r="I53" s="9"/>
    </row>
    <row r="54" spans="1:9" s="19" customFormat="1" ht="39.65" customHeight="1" x14ac:dyDescent="0.35">
      <c r="A54" s="12" t="s">
        <v>38</v>
      </c>
      <c r="B54" s="19">
        <v>1</v>
      </c>
      <c r="C54" s="19" t="s">
        <v>594</v>
      </c>
      <c r="D54" s="13"/>
      <c r="E54" s="19" t="s">
        <v>829</v>
      </c>
      <c r="F54" s="13" t="s">
        <v>607</v>
      </c>
      <c r="G54" s="9"/>
      <c r="H54" s="9"/>
      <c r="I54" s="9"/>
    </row>
    <row r="55" spans="1:9" ht="31" x14ac:dyDescent="0.35">
      <c r="A55" s="15" t="s">
        <v>40</v>
      </c>
      <c r="B55" s="26"/>
      <c r="C55" s="17" t="s">
        <v>41</v>
      </c>
      <c r="D55" s="17" t="s">
        <v>234</v>
      </c>
      <c r="E55" s="17" t="s">
        <v>690</v>
      </c>
      <c r="F55" s="17" t="s">
        <v>688</v>
      </c>
      <c r="G55" s="17" t="s">
        <v>275</v>
      </c>
      <c r="H55" s="17" t="s">
        <v>276</v>
      </c>
      <c r="I55" s="17" t="s">
        <v>277</v>
      </c>
    </row>
    <row r="56" spans="1:9" ht="31" x14ac:dyDescent="0.35">
      <c r="A56" s="12" t="s">
        <v>42</v>
      </c>
      <c r="B56" s="25">
        <v>1</v>
      </c>
      <c r="C56" s="13" t="s">
        <v>452</v>
      </c>
      <c r="E56" s="13" t="s">
        <v>794</v>
      </c>
      <c r="G56" s="1"/>
      <c r="H56" s="1"/>
      <c r="I56" s="9"/>
    </row>
    <row r="57" spans="1:9" s="19" customFormat="1" ht="77.5" x14ac:dyDescent="0.35">
      <c r="A57" s="12" t="s">
        <v>43</v>
      </c>
      <c r="B57" s="19">
        <v>2</v>
      </c>
      <c r="C57" s="19" t="s">
        <v>270</v>
      </c>
      <c r="D57" s="19" t="s">
        <v>956</v>
      </c>
      <c r="F57" s="19" t="s">
        <v>672</v>
      </c>
      <c r="G57" s="9"/>
      <c r="H57" s="9"/>
      <c r="I57" s="9"/>
    </row>
    <row r="58" spans="1:9" ht="31" x14ac:dyDescent="0.35">
      <c r="A58" s="15" t="s">
        <v>351</v>
      </c>
      <c r="B58" s="17"/>
      <c r="C58" s="17" t="s">
        <v>238</v>
      </c>
      <c r="D58" s="17" t="s">
        <v>234</v>
      </c>
      <c r="E58" s="17" t="s">
        <v>690</v>
      </c>
      <c r="F58" s="17" t="s">
        <v>688</v>
      </c>
      <c r="G58" s="17" t="s">
        <v>275</v>
      </c>
      <c r="H58" s="17" t="s">
        <v>276</v>
      </c>
      <c r="I58" s="17" t="s">
        <v>277</v>
      </c>
    </row>
    <row r="59" spans="1:9" ht="43.5" customHeight="1" x14ac:dyDescent="0.35">
      <c r="A59" s="12" t="s">
        <v>44</v>
      </c>
      <c r="B59" s="25">
        <v>2</v>
      </c>
      <c r="C59" s="13" t="s">
        <v>584</v>
      </c>
      <c r="E59" s="13" t="s">
        <v>795</v>
      </c>
      <c r="G59" s="1"/>
      <c r="H59" s="1"/>
      <c r="I59" s="9"/>
    </row>
    <row r="60" spans="1:9" x14ac:dyDescent="0.35">
      <c r="A60" s="15" t="s">
        <v>45</v>
      </c>
      <c r="B60" s="27"/>
      <c r="C60" s="53" t="s">
        <v>46</v>
      </c>
      <c r="D60" s="53"/>
      <c r="E60" s="53"/>
      <c r="F60" s="53"/>
      <c r="G60" s="53"/>
      <c r="H60" s="53"/>
      <c r="I60" s="53"/>
    </row>
    <row r="61" spans="1:9" ht="75" customHeight="1" x14ac:dyDescent="0.35">
      <c r="A61" s="15"/>
      <c r="B61" s="16"/>
      <c r="C61" s="55" t="s">
        <v>282</v>
      </c>
      <c r="D61" s="55"/>
      <c r="E61" s="56"/>
      <c r="F61" s="56"/>
      <c r="G61" s="56"/>
      <c r="H61" s="56"/>
      <c r="I61" s="56"/>
    </row>
    <row r="62" spans="1:9" ht="75" customHeight="1" x14ac:dyDescent="0.35">
      <c r="A62" s="15"/>
      <c r="B62" s="16"/>
      <c r="C62" s="55" t="s">
        <v>283</v>
      </c>
      <c r="D62" s="55"/>
      <c r="E62" s="56"/>
      <c r="F62" s="56"/>
      <c r="G62" s="56"/>
      <c r="H62" s="56"/>
      <c r="I62" s="56"/>
    </row>
    <row r="63" spans="1:9" ht="75" customHeight="1" x14ac:dyDescent="0.35">
      <c r="A63" s="15"/>
      <c r="B63" s="16"/>
      <c r="C63" s="55" t="s">
        <v>284</v>
      </c>
      <c r="D63" s="55"/>
      <c r="E63" s="56"/>
      <c r="F63" s="56"/>
      <c r="G63" s="56"/>
      <c r="H63" s="56"/>
      <c r="I63" s="56"/>
    </row>
    <row r="64" spans="1:9" ht="75" customHeight="1" x14ac:dyDescent="0.35">
      <c r="A64" s="15"/>
      <c r="B64" s="16"/>
      <c r="C64" s="55" t="s">
        <v>285</v>
      </c>
      <c r="D64" s="55"/>
      <c r="E64" s="56"/>
      <c r="F64" s="56"/>
      <c r="G64" s="56"/>
      <c r="H64" s="56"/>
      <c r="I64" s="56"/>
    </row>
    <row r="65" spans="1:20" ht="31" x14ac:dyDescent="0.35">
      <c r="A65" s="15" t="s">
        <v>47</v>
      </c>
      <c r="B65" s="26"/>
      <c r="C65" s="17" t="s">
        <v>48</v>
      </c>
      <c r="D65" s="17" t="s">
        <v>234</v>
      </c>
      <c r="E65" s="17" t="s">
        <v>690</v>
      </c>
      <c r="F65" s="17" t="s">
        <v>688</v>
      </c>
      <c r="G65" s="17" t="s">
        <v>275</v>
      </c>
      <c r="H65" s="17" t="s">
        <v>276</v>
      </c>
      <c r="I65" s="17" t="s">
        <v>277</v>
      </c>
      <c r="J65" s="16" t="s">
        <v>258</v>
      </c>
      <c r="K65" s="16" t="s">
        <v>259</v>
      </c>
      <c r="L65" s="16" t="s">
        <v>260</v>
      </c>
      <c r="M65" s="16" t="s">
        <v>261</v>
      </c>
      <c r="N65" s="16" t="s">
        <v>262</v>
      </c>
      <c r="O65" s="16" t="s">
        <v>263</v>
      </c>
      <c r="P65" s="16" t="s">
        <v>268</v>
      </c>
      <c r="Q65" s="16" t="s">
        <v>756</v>
      </c>
    </row>
    <row r="66" spans="1:20" s="19" customFormat="1" ht="31" x14ac:dyDescent="0.35">
      <c r="A66" s="12" t="s">
        <v>49</v>
      </c>
      <c r="B66" s="19">
        <v>1</v>
      </c>
      <c r="C66" s="19" t="s">
        <v>453</v>
      </c>
      <c r="E66" s="19" t="s">
        <v>786</v>
      </c>
      <c r="G66" s="1"/>
      <c r="H66" s="9"/>
      <c r="I66" s="9"/>
      <c r="J66" s="21" t="s">
        <v>264</v>
      </c>
      <c r="K66" s="19">
        <f>COUNTIF($B66:$B130,"=1")</f>
        <v>37</v>
      </c>
      <c r="L66" s="19">
        <f>COUNTIFS($B$66:$B$130,"=1",($G$66:$G$130),"=2")</f>
        <v>0</v>
      </c>
      <c r="M66" s="19">
        <f>COUNTIFS($B$66:$B$130,"=1",($G$66:$G$130),"=1")</f>
        <v>0</v>
      </c>
      <c r="N66" s="19">
        <f>COUNTIFS($B$66:$B$130,"=1",($G$66:$G$130),"=0")</f>
        <v>0</v>
      </c>
      <c r="O66" s="19">
        <f>COUNTIFS($B$66:$B$130,"=1",($G$66:$G$130),"=7")</f>
        <v>0</v>
      </c>
      <c r="P66" s="19">
        <f>COUNTIFS($B$66:$B$130,"=1",($G$66:$G$130),"=8")</f>
        <v>0</v>
      </c>
      <c r="Q66" s="22">
        <f>L66/(K66-P66)*100</f>
        <v>0</v>
      </c>
      <c r="T66" s="13"/>
    </row>
    <row r="67" spans="1:20" ht="31" x14ac:dyDescent="0.35">
      <c r="A67" s="12" t="s">
        <v>50</v>
      </c>
      <c r="B67" s="13">
        <v>1</v>
      </c>
      <c r="C67" s="13" t="s">
        <v>515</v>
      </c>
      <c r="E67" s="13" t="s">
        <v>786</v>
      </c>
      <c r="G67" s="1"/>
      <c r="H67" s="1"/>
      <c r="I67" s="9"/>
      <c r="J67" s="18" t="s">
        <v>265</v>
      </c>
      <c r="K67" s="13">
        <f>COUNTIF($B66:$B130,"=2")</f>
        <v>17</v>
      </c>
      <c r="L67" s="13">
        <f>COUNTIFS($B$66:$B$130,"=2",($G$66:$G$130),"=2")</f>
        <v>0</v>
      </c>
      <c r="M67" s="13">
        <f>COUNTIFS($B$66:$B$130,"=2",($G$66:$G$130),"=1")</f>
        <v>0</v>
      </c>
      <c r="N67" s="13">
        <f>COUNTIFS($B$66:$B$130,"=2",($G$66:$G$130),"=0")</f>
        <v>0</v>
      </c>
      <c r="O67" s="13">
        <f>COUNTIFS($B$66:$B$130,"=2",($G$66:$G$130),"=7")</f>
        <v>0</v>
      </c>
      <c r="P67" s="13">
        <f>COUNTIFS($B$66:$B$130,"=2",($G$66:$G$130),"=8")</f>
        <v>0</v>
      </c>
      <c r="Q67" s="20">
        <f>L67/(K67-P67)*100</f>
        <v>0</v>
      </c>
    </row>
    <row r="68" spans="1:20" s="19" customFormat="1" ht="31" x14ac:dyDescent="0.35">
      <c r="A68" s="12" t="s">
        <v>313</v>
      </c>
      <c r="B68" s="19">
        <v>1</v>
      </c>
      <c r="C68" s="19" t="s">
        <v>454</v>
      </c>
      <c r="E68" s="19" t="s">
        <v>786</v>
      </c>
      <c r="G68" s="1"/>
      <c r="H68" s="9"/>
      <c r="I68" s="9"/>
      <c r="J68" s="21" t="s">
        <v>266</v>
      </c>
      <c r="K68" s="19">
        <f>COUNTIF($B66:$B130,"=3")</f>
        <v>5</v>
      </c>
      <c r="L68" s="19">
        <f>COUNTIFS($B$66:$B$130,"=3",($G$66:$G$130),"=2")</f>
        <v>0</v>
      </c>
      <c r="M68" s="19">
        <f>COUNTIFS($B$66:$B$130,"=3",($G$66:$G$130),"=1")</f>
        <v>0</v>
      </c>
      <c r="N68" s="19">
        <f>COUNTIFS($B$66:$B$130,"=3",($G$66:$G$130),"=0")</f>
        <v>0</v>
      </c>
      <c r="O68" s="19">
        <f>COUNTIFS($B$66:$B$130,"=3",($G$66:$G$130),"=7")</f>
        <v>0</v>
      </c>
      <c r="P68" s="19">
        <f>COUNTIFS($B$66:$B$130,"=3",($G$66:$G$130),"=8")</f>
        <v>0</v>
      </c>
      <c r="Q68" s="22">
        <f>L68/(K68-P68)*100</f>
        <v>0</v>
      </c>
      <c r="T68" s="13"/>
    </row>
    <row r="69" spans="1:20" ht="34.5" customHeight="1" x14ac:dyDescent="0.35">
      <c r="A69" s="12" t="s">
        <v>51</v>
      </c>
      <c r="B69" s="13">
        <v>2</v>
      </c>
      <c r="C69" s="13" t="s">
        <v>455</v>
      </c>
      <c r="G69" s="1"/>
      <c r="H69" s="1"/>
      <c r="I69" s="9"/>
      <c r="J69" s="15" t="s">
        <v>267</v>
      </c>
      <c r="K69" s="12">
        <f t="shared" ref="K69:P69" si="1">SUM(K66:K68)</f>
        <v>59</v>
      </c>
      <c r="L69" s="12">
        <f t="shared" si="1"/>
        <v>0</v>
      </c>
      <c r="M69" s="12">
        <f t="shared" si="1"/>
        <v>0</v>
      </c>
      <c r="N69" s="12">
        <f t="shared" si="1"/>
        <v>0</v>
      </c>
      <c r="O69" s="12">
        <f t="shared" si="1"/>
        <v>0</v>
      </c>
      <c r="P69" s="12">
        <f t="shared" si="1"/>
        <v>0</v>
      </c>
      <c r="Q69" s="23">
        <f>L69/(K69-P69)*100</f>
        <v>0</v>
      </c>
    </row>
    <row r="70" spans="1:20" ht="31" x14ac:dyDescent="0.35">
      <c r="A70" s="12" t="s">
        <v>52</v>
      </c>
      <c r="B70" s="13">
        <v>1</v>
      </c>
      <c r="C70" s="13" t="s">
        <v>239</v>
      </c>
      <c r="E70" s="13" t="s">
        <v>830</v>
      </c>
      <c r="G70" s="1"/>
      <c r="H70" s="1"/>
      <c r="I70" s="9"/>
    </row>
    <row r="71" spans="1:20" s="19" customFormat="1" ht="37.5" customHeight="1" x14ac:dyDescent="0.35">
      <c r="A71" s="12" t="s">
        <v>314</v>
      </c>
      <c r="B71" s="19">
        <v>1</v>
      </c>
      <c r="C71" s="19" t="s">
        <v>595</v>
      </c>
      <c r="E71" s="19" t="s">
        <v>831</v>
      </c>
      <c r="F71" s="13" t="s">
        <v>698</v>
      </c>
      <c r="G71" s="9"/>
      <c r="H71" s="9"/>
      <c r="I71" s="9"/>
      <c r="T71" s="13"/>
    </row>
    <row r="72" spans="1:20" ht="44.15" customHeight="1" x14ac:dyDescent="0.35">
      <c r="A72" s="15" t="s">
        <v>54</v>
      </c>
      <c r="B72" s="26"/>
      <c r="C72" s="17" t="s">
        <v>55</v>
      </c>
      <c r="D72" s="17" t="s">
        <v>234</v>
      </c>
      <c r="E72" s="17" t="s">
        <v>690</v>
      </c>
      <c r="F72" s="17" t="s">
        <v>688</v>
      </c>
      <c r="G72" s="17" t="s">
        <v>648</v>
      </c>
      <c r="H72" s="17" t="s">
        <v>276</v>
      </c>
      <c r="I72" s="17" t="s">
        <v>277</v>
      </c>
    </row>
    <row r="73" spans="1:20" ht="81" customHeight="1" x14ac:dyDescent="0.35">
      <c r="A73" s="12" t="s">
        <v>56</v>
      </c>
      <c r="B73" s="19">
        <v>1</v>
      </c>
      <c r="C73" s="19" t="s">
        <v>456</v>
      </c>
      <c r="D73" s="19" t="s">
        <v>932</v>
      </c>
      <c r="E73" s="19" t="s">
        <v>612</v>
      </c>
      <c r="F73" s="13" t="s">
        <v>699</v>
      </c>
      <c r="G73" s="1"/>
      <c r="H73" s="1"/>
      <c r="I73" s="9"/>
    </row>
    <row r="74" spans="1:20" ht="50.5" customHeight="1" x14ac:dyDescent="0.35">
      <c r="A74" s="12" t="s">
        <v>57</v>
      </c>
      <c r="B74" s="25">
        <v>1</v>
      </c>
      <c r="C74" s="19" t="s">
        <v>579</v>
      </c>
      <c r="D74" s="25"/>
      <c r="E74" s="13" t="s">
        <v>832</v>
      </c>
      <c r="F74" s="13" t="s">
        <v>700</v>
      </c>
      <c r="G74" s="1"/>
      <c r="H74" s="1"/>
      <c r="I74" s="9"/>
    </row>
    <row r="75" spans="1:20" x14ac:dyDescent="0.35">
      <c r="A75" s="12" t="s">
        <v>374</v>
      </c>
      <c r="B75" s="13">
        <v>1</v>
      </c>
      <c r="C75" s="13" t="s">
        <v>457</v>
      </c>
      <c r="D75" s="13" t="s">
        <v>957</v>
      </c>
      <c r="E75" s="13" t="s">
        <v>787</v>
      </c>
      <c r="G75" s="1"/>
      <c r="H75" s="1"/>
      <c r="I75" s="9"/>
    </row>
    <row r="76" spans="1:20" ht="31.5" customHeight="1" x14ac:dyDescent="0.35">
      <c r="A76" s="12" t="s">
        <v>352</v>
      </c>
      <c r="B76" s="13">
        <v>1</v>
      </c>
      <c r="C76" s="13" t="s">
        <v>516</v>
      </c>
      <c r="E76" s="13" t="s">
        <v>788</v>
      </c>
      <c r="G76" s="1"/>
      <c r="H76" s="1"/>
      <c r="I76" s="9"/>
    </row>
    <row r="77" spans="1:20" ht="31" x14ac:dyDescent="0.35">
      <c r="A77" s="12" t="s">
        <v>58</v>
      </c>
      <c r="B77" s="13">
        <v>1</v>
      </c>
      <c r="C77" s="13" t="s">
        <v>517</v>
      </c>
      <c r="D77" s="13" t="s">
        <v>958</v>
      </c>
      <c r="E77" s="13" t="s">
        <v>788</v>
      </c>
      <c r="G77" s="1"/>
      <c r="H77" s="1"/>
      <c r="I77" s="9"/>
    </row>
    <row r="78" spans="1:20" x14ac:dyDescent="0.35">
      <c r="A78" s="12" t="s">
        <v>59</v>
      </c>
      <c r="B78" s="13">
        <v>2</v>
      </c>
      <c r="C78" s="13" t="s">
        <v>518</v>
      </c>
      <c r="G78" s="1"/>
      <c r="H78" s="1"/>
      <c r="I78" s="9"/>
    </row>
    <row r="79" spans="1:20" x14ac:dyDescent="0.35">
      <c r="A79" s="12" t="s">
        <v>60</v>
      </c>
      <c r="B79" s="13">
        <v>2</v>
      </c>
      <c r="C79" s="13" t="s">
        <v>519</v>
      </c>
      <c r="G79" s="1"/>
      <c r="H79" s="1"/>
      <c r="I79" s="9"/>
    </row>
    <row r="80" spans="1:20" ht="21" customHeight="1" x14ac:dyDescent="0.35">
      <c r="A80" s="12" t="s">
        <v>61</v>
      </c>
      <c r="B80" s="13">
        <v>3</v>
      </c>
      <c r="C80" s="13" t="s">
        <v>543</v>
      </c>
      <c r="F80" s="13" t="s">
        <v>639</v>
      </c>
      <c r="G80" s="1"/>
      <c r="H80" s="1"/>
      <c r="I80" s="9"/>
    </row>
    <row r="81" spans="1:9" ht="68.25" customHeight="1" x14ac:dyDescent="0.35">
      <c r="A81" s="12" t="s">
        <v>62</v>
      </c>
      <c r="B81" s="13">
        <v>2</v>
      </c>
      <c r="C81" s="13" t="s">
        <v>559</v>
      </c>
      <c r="G81" s="1"/>
      <c r="H81" s="1"/>
      <c r="I81" s="9"/>
    </row>
    <row r="82" spans="1:9" s="19" customFormat="1" ht="48.75" customHeight="1" x14ac:dyDescent="0.35">
      <c r="A82" s="12" t="s">
        <v>63</v>
      </c>
      <c r="B82" s="19">
        <v>2</v>
      </c>
      <c r="C82" s="19" t="s">
        <v>663</v>
      </c>
      <c r="D82" s="21"/>
      <c r="F82" s="19" t="s">
        <v>664</v>
      </c>
      <c r="G82" s="9"/>
      <c r="H82" s="9"/>
      <c r="I82" s="9"/>
    </row>
    <row r="83" spans="1:9" s="19" customFormat="1" ht="67.5" customHeight="1" x14ac:dyDescent="0.35">
      <c r="A83" s="12" t="s">
        <v>64</v>
      </c>
      <c r="B83" s="19">
        <v>1</v>
      </c>
      <c r="C83" s="19" t="s">
        <v>362</v>
      </c>
      <c r="E83" s="19" t="s">
        <v>788</v>
      </c>
      <c r="G83" s="1"/>
      <c r="H83" s="9"/>
      <c r="I83" s="9"/>
    </row>
    <row r="84" spans="1:9" x14ac:dyDescent="0.35">
      <c r="A84" s="12" t="s">
        <v>65</v>
      </c>
      <c r="B84" s="13">
        <v>2</v>
      </c>
      <c r="C84" s="13" t="s">
        <v>544</v>
      </c>
      <c r="D84" s="13" t="s">
        <v>545</v>
      </c>
      <c r="G84" s="1"/>
      <c r="H84" s="1"/>
      <c r="I84" s="9"/>
    </row>
    <row r="85" spans="1:9" ht="54.65" customHeight="1" x14ac:dyDescent="0.35">
      <c r="A85" s="12" t="s">
        <v>66</v>
      </c>
      <c r="B85" s="13">
        <v>1</v>
      </c>
      <c r="C85" s="19" t="s">
        <v>458</v>
      </c>
      <c r="E85" s="13" t="s">
        <v>833</v>
      </c>
      <c r="G85" s="1"/>
      <c r="H85" s="1"/>
      <c r="I85" s="9"/>
    </row>
    <row r="86" spans="1:9" x14ac:dyDescent="0.35">
      <c r="A86" s="12" t="s">
        <v>67</v>
      </c>
      <c r="B86" s="13">
        <v>2</v>
      </c>
      <c r="C86" s="13" t="s">
        <v>520</v>
      </c>
      <c r="G86" s="1"/>
      <c r="H86" s="1"/>
      <c r="I86" s="9"/>
    </row>
    <row r="87" spans="1:9" x14ac:dyDescent="0.35">
      <c r="A87" s="12" t="s">
        <v>68</v>
      </c>
      <c r="B87" s="13">
        <v>1</v>
      </c>
      <c r="C87" s="13" t="s">
        <v>459</v>
      </c>
      <c r="E87" s="13" t="s">
        <v>809</v>
      </c>
      <c r="G87" s="3"/>
      <c r="H87" s="1"/>
      <c r="I87" s="9"/>
    </row>
    <row r="88" spans="1:9" ht="50.15" customHeight="1" x14ac:dyDescent="0.35">
      <c r="A88" s="12" t="s">
        <v>745</v>
      </c>
      <c r="B88" s="13">
        <v>1</v>
      </c>
      <c r="C88" s="13" t="s">
        <v>460</v>
      </c>
      <c r="D88" s="13" t="s">
        <v>929</v>
      </c>
      <c r="E88" s="13" t="s">
        <v>810</v>
      </c>
      <c r="F88" s="13" t="s">
        <v>701</v>
      </c>
      <c r="G88" s="1"/>
      <c r="H88" s="1"/>
      <c r="I88" s="9"/>
    </row>
    <row r="89" spans="1:9" ht="48.75" customHeight="1" x14ac:dyDescent="0.35">
      <c r="A89" s="12" t="s">
        <v>315</v>
      </c>
      <c r="B89" s="13">
        <v>1</v>
      </c>
      <c r="C89" s="13" t="s">
        <v>461</v>
      </c>
      <c r="E89" s="13" t="s">
        <v>825</v>
      </c>
      <c r="G89" s="1"/>
      <c r="H89" s="1"/>
      <c r="I89" s="9"/>
    </row>
    <row r="90" spans="1:9" ht="46.5" x14ac:dyDescent="0.35">
      <c r="A90" s="12" t="s">
        <v>316</v>
      </c>
      <c r="B90" s="13">
        <v>2</v>
      </c>
      <c r="C90" s="13" t="s">
        <v>462</v>
      </c>
      <c r="D90" s="13" t="s">
        <v>723</v>
      </c>
      <c r="E90" s="13" t="s">
        <v>818</v>
      </c>
      <c r="G90" s="1"/>
      <c r="H90" s="1"/>
      <c r="I90" s="9"/>
    </row>
    <row r="91" spans="1:9" ht="31" x14ac:dyDescent="0.35">
      <c r="A91" s="15" t="s">
        <v>69</v>
      </c>
      <c r="B91" s="26"/>
      <c r="C91" s="17" t="s">
        <v>344</v>
      </c>
      <c r="D91" s="17" t="s">
        <v>234</v>
      </c>
      <c r="E91" s="17" t="s">
        <v>690</v>
      </c>
      <c r="F91" s="17" t="s">
        <v>688</v>
      </c>
      <c r="G91" s="17" t="s">
        <v>275</v>
      </c>
      <c r="H91" s="17" t="s">
        <v>276</v>
      </c>
      <c r="I91" s="17" t="s">
        <v>277</v>
      </c>
    </row>
    <row r="92" spans="1:9" ht="36.75" customHeight="1" x14ac:dyDescent="0.35">
      <c r="A92" s="12" t="s">
        <v>392</v>
      </c>
      <c r="B92" s="13">
        <v>1</v>
      </c>
      <c r="C92" s="13" t="s">
        <v>666</v>
      </c>
      <c r="D92" s="13" t="s">
        <v>724</v>
      </c>
      <c r="E92" s="13" t="s">
        <v>811</v>
      </c>
      <c r="F92" s="13" t="s">
        <v>665</v>
      </c>
      <c r="G92" s="1"/>
      <c r="H92" s="1"/>
      <c r="I92" s="9"/>
    </row>
    <row r="93" spans="1:9" ht="66" customHeight="1" x14ac:dyDescent="0.35">
      <c r="A93" s="12" t="s">
        <v>70</v>
      </c>
      <c r="B93" s="13">
        <v>2</v>
      </c>
      <c r="C93" s="13" t="s">
        <v>363</v>
      </c>
      <c r="D93" s="13" t="s">
        <v>271</v>
      </c>
      <c r="E93" s="13" t="s">
        <v>834</v>
      </c>
      <c r="G93" s="1"/>
      <c r="H93" s="1"/>
      <c r="I93" s="9"/>
    </row>
    <row r="94" spans="1:9" ht="66" customHeight="1" x14ac:dyDescent="0.35">
      <c r="A94" s="12" t="s">
        <v>71</v>
      </c>
      <c r="B94" s="13">
        <v>1</v>
      </c>
      <c r="C94" s="13" t="s">
        <v>72</v>
      </c>
      <c r="D94" s="13" t="s">
        <v>933</v>
      </c>
      <c r="E94" s="13" t="s">
        <v>835</v>
      </c>
      <c r="G94" s="1"/>
      <c r="H94" s="1"/>
      <c r="I94" s="9"/>
    </row>
    <row r="95" spans="1:9" ht="119.25" customHeight="1" x14ac:dyDescent="0.35">
      <c r="A95" s="12" t="s">
        <v>73</v>
      </c>
      <c r="B95" s="13">
        <v>2</v>
      </c>
      <c r="C95" s="13" t="s">
        <v>890</v>
      </c>
      <c r="E95" s="13" t="s">
        <v>907</v>
      </c>
      <c r="G95" s="1"/>
      <c r="H95" s="1"/>
      <c r="I95" s="1"/>
    </row>
    <row r="96" spans="1:9" x14ac:dyDescent="0.35">
      <c r="A96" s="12" t="s">
        <v>74</v>
      </c>
      <c r="B96" s="13">
        <v>2</v>
      </c>
      <c r="C96" s="13" t="s">
        <v>463</v>
      </c>
      <c r="G96" s="1"/>
      <c r="H96" s="1"/>
      <c r="I96" s="9"/>
    </row>
    <row r="97" spans="1:17" ht="86.25" customHeight="1" x14ac:dyDescent="0.35">
      <c r="A97" s="12" t="s">
        <v>393</v>
      </c>
      <c r="B97" s="13">
        <v>1</v>
      </c>
      <c r="C97" s="13" t="s">
        <v>959</v>
      </c>
      <c r="D97" s="13" t="s">
        <v>951</v>
      </c>
      <c r="E97" s="13" t="s">
        <v>836</v>
      </c>
      <c r="G97" s="1"/>
      <c r="H97" s="1"/>
      <c r="I97" s="9"/>
    </row>
    <row r="98" spans="1:17" s="19" customFormat="1" ht="48" customHeight="1" x14ac:dyDescent="0.35">
      <c r="A98" s="15" t="s">
        <v>250</v>
      </c>
      <c r="B98" s="17"/>
      <c r="C98" s="17" t="s">
        <v>676</v>
      </c>
      <c r="D98" s="17" t="s">
        <v>234</v>
      </c>
      <c r="E98" s="17" t="s">
        <v>690</v>
      </c>
      <c r="F98" s="17" t="s">
        <v>688</v>
      </c>
      <c r="G98" s="17" t="s">
        <v>655</v>
      </c>
      <c r="H98" s="17" t="s">
        <v>276</v>
      </c>
      <c r="I98" s="17" t="s">
        <v>277</v>
      </c>
      <c r="J98" s="13"/>
      <c r="K98" s="13"/>
      <c r="L98" s="13"/>
      <c r="M98" s="13"/>
      <c r="N98" s="13"/>
      <c r="O98" s="13"/>
      <c r="P98" s="13"/>
      <c r="Q98" s="13"/>
    </row>
    <row r="99" spans="1:17" ht="114.75" customHeight="1" x14ac:dyDescent="0.35">
      <c r="A99" s="28" t="s">
        <v>75</v>
      </c>
      <c r="B99" s="13">
        <v>1</v>
      </c>
      <c r="C99" s="13" t="s">
        <v>924</v>
      </c>
      <c r="E99" s="13" t="s">
        <v>908</v>
      </c>
      <c r="G99" s="1"/>
      <c r="H99" s="1"/>
      <c r="I99" s="1"/>
    </row>
    <row r="100" spans="1:17" ht="37" customHeight="1" x14ac:dyDescent="0.35">
      <c r="A100" s="28" t="s">
        <v>76</v>
      </c>
      <c r="B100" s="13">
        <v>1</v>
      </c>
      <c r="C100" s="13" t="s">
        <v>960</v>
      </c>
      <c r="G100" s="1"/>
      <c r="H100" s="1"/>
      <c r="I100" s="1"/>
    </row>
    <row r="101" spans="1:17" ht="47.25" customHeight="1" x14ac:dyDescent="0.35">
      <c r="A101" s="28" t="s">
        <v>77</v>
      </c>
      <c r="B101" s="13">
        <v>1</v>
      </c>
      <c r="C101" s="13" t="s">
        <v>934</v>
      </c>
      <c r="G101" s="1"/>
      <c r="H101" s="1"/>
      <c r="I101" s="1"/>
    </row>
    <row r="102" spans="1:17" ht="31" x14ac:dyDescent="0.35">
      <c r="A102" s="28" t="s">
        <v>78</v>
      </c>
      <c r="B102" s="13">
        <v>1</v>
      </c>
      <c r="C102" s="13" t="s">
        <v>464</v>
      </c>
      <c r="E102" s="13" t="s">
        <v>837</v>
      </c>
      <c r="G102" s="1"/>
      <c r="H102" s="1"/>
      <c r="I102" s="9"/>
    </row>
    <row r="103" spans="1:17" ht="31" x14ac:dyDescent="0.35">
      <c r="A103" s="28" t="s">
        <v>79</v>
      </c>
      <c r="B103" s="13">
        <v>1</v>
      </c>
      <c r="C103" s="13" t="s">
        <v>465</v>
      </c>
      <c r="E103" s="13" t="s">
        <v>838</v>
      </c>
      <c r="G103" s="1"/>
      <c r="H103" s="1"/>
      <c r="I103" s="9"/>
    </row>
    <row r="104" spans="1:17" ht="31" x14ac:dyDescent="0.35">
      <c r="A104" s="12" t="s">
        <v>80</v>
      </c>
      <c r="B104" s="13">
        <v>1</v>
      </c>
      <c r="C104" s="13" t="s">
        <v>961</v>
      </c>
      <c r="E104" s="13" t="s">
        <v>837</v>
      </c>
      <c r="G104" s="1"/>
      <c r="H104" s="1"/>
      <c r="I104" s="9"/>
    </row>
    <row r="105" spans="1:17" ht="50.15" customHeight="1" x14ac:dyDescent="0.35">
      <c r="A105" s="12" t="s">
        <v>82</v>
      </c>
      <c r="B105" s="19">
        <v>1</v>
      </c>
      <c r="C105" s="19" t="s">
        <v>546</v>
      </c>
      <c r="D105" s="19"/>
      <c r="E105" s="19" t="s">
        <v>839</v>
      </c>
      <c r="F105" s="19"/>
      <c r="G105" s="1"/>
      <c r="H105" s="1"/>
      <c r="I105" s="9"/>
    </row>
    <row r="106" spans="1:17" ht="31" x14ac:dyDescent="0.35">
      <c r="A106" s="12" t="s">
        <v>83</v>
      </c>
      <c r="B106" s="13">
        <v>1</v>
      </c>
      <c r="C106" s="13" t="s">
        <v>466</v>
      </c>
      <c r="D106" s="13" t="s">
        <v>725</v>
      </c>
      <c r="E106" s="13" t="s">
        <v>837</v>
      </c>
      <c r="G106" s="1"/>
      <c r="H106" s="1"/>
      <c r="I106" s="9"/>
    </row>
    <row r="107" spans="1:17" ht="85.5" customHeight="1" x14ac:dyDescent="0.35">
      <c r="A107" s="12" t="s">
        <v>84</v>
      </c>
      <c r="B107" s="13">
        <v>1</v>
      </c>
      <c r="C107" s="13" t="s">
        <v>467</v>
      </c>
      <c r="D107" s="13" t="s">
        <v>726</v>
      </c>
      <c r="E107" s="13" t="s">
        <v>837</v>
      </c>
      <c r="F107" s="13" t="s">
        <v>674</v>
      </c>
      <c r="G107" s="1"/>
      <c r="H107" s="1"/>
      <c r="I107" s="9"/>
    </row>
    <row r="108" spans="1:17" s="19" customFormat="1" ht="62" x14ac:dyDescent="0.35">
      <c r="A108" s="12" t="s">
        <v>85</v>
      </c>
      <c r="B108" s="19">
        <v>1</v>
      </c>
      <c r="C108" s="19" t="s">
        <v>660</v>
      </c>
      <c r="D108" s="19" t="s">
        <v>962</v>
      </c>
      <c r="E108" s="19" t="s">
        <v>837</v>
      </c>
      <c r="F108" s="19" t="s">
        <v>667</v>
      </c>
      <c r="G108" s="9"/>
      <c r="H108" s="9"/>
      <c r="I108" s="9"/>
    </row>
    <row r="109" spans="1:17" ht="67" customHeight="1" x14ac:dyDescent="0.35">
      <c r="A109" s="12" t="s">
        <v>86</v>
      </c>
      <c r="B109" s="13">
        <v>1</v>
      </c>
      <c r="C109" s="13" t="s">
        <v>468</v>
      </c>
      <c r="E109" s="25" t="s">
        <v>840</v>
      </c>
      <c r="F109" s="25"/>
      <c r="G109" s="1"/>
      <c r="H109" s="1"/>
      <c r="I109" s="9"/>
    </row>
    <row r="110" spans="1:17" ht="65.25" customHeight="1" x14ac:dyDescent="0.35">
      <c r="A110" s="12" t="s">
        <v>317</v>
      </c>
      <c r="B110" s="19">
        <v>1</v>
      </c>
      <c r="C110" s="19" t="s">
        <v>547</v>
      </c>
      <c r="D110" s="13" t="s">
        <v>366</v>
      </c>
      <c r="E110" s="13" t="s">
        <v>837</v>
      </c>
      <c r="G110" s="1"/>
      <c r="H110" s="1"/>
      <c r="I110" s="9"/>
    </row>
    <row r="111" spans="1:17" s="19" customFormat="1" ht="84.75" customHeight="1" x14ac:dyDescent="0.35">
      <c r="A111" s="12" t="s">
        <v>318</v>
      </c>
      <c r="B111" s="19">
        <v>1</v>
      </c>
      <c r="C111" s="19" t="s">
        <v>936</v>
      </c>
      <c r="D111" s="19" t="s">
        <v>935</v>
      </c>
      <c r="E111" s="19" t="s">
        <v>841</v>
      </c>
      <c r="F111" s="19" t="s">
        <v>702</v>
      </c>
      <c r="G111" s="9"/>
      <c r="H111" s="9"/>
      <c r="I111" s="9"/>
    </row>
    <row r="112" spans="1:17" ht="38.15" customHeight="1" x14ac:dyDescent="0.35">
      <c r="A112" s="12" t="s">
        <v>916</v>
      </c>
      <c r="B112" s="13">
        <v>1</v>
      </c>
      <c r="C112" s="19" t="s">
        <v>640</v>
      </c>
      <c r="E112" s="13" t="s">
        <v>842</v>
      </c>
      <c r="F112" s="13" t="s">
        <v>703</v>
      </c>
      <c r="G112" s="1"/>
      <c r="H112" s="1"/>
      <c r="I112" s="9"/>
    </row>
    <row r="113" spans="1:9" ht="47.5" customHeight="1" x14ac:dyDescent="0.35">
      <c r="A113" s="12" t="s">
        <v>917</v>
      </c>
      <c r="B113" s="4">
        <v>1</v>
      </c>
      <c r="C113" s="19" t="s">
        <v>641</v>
      </c>
      <c r="E113" s="13" t="s">
        <v>843</v>
      </c>
      <c r="F113" s="13" t="s">
        <v>649</v>
      </c>
      <c r="G113" s="1"/>
      <c r="H113" s="1"/>
      <c r="I113" s="9"/>
    </row>
    <row r="114" spans="1:9" ht="68.150000000000006" customHeight="1" x14ac:dyDescent="0.35">
      <c r="A114" s="29" t="s">
        <v>926</v>
      </c>
      <c r="B114" s="5"/>
      <c r="C114" s="15" t="s">
        <v>704</v>
      </c>
      <c r="D114" s="17" t="s">
        <v>234</v>
      </c>
      <c r="E114" s="17" t="s">
        <v>5</v>
      </c>
      <c r="F114" s="17" t="s">
        <v>688</v>
      </c>
      <c r="G114" s="17" t="s">
        <v>275</v>
      </c>
      <c r="H114" s="17" t="s">
        <v>276</v>
      </c>
      <c r="I114" s="17" t="s">
        <v>277</v>
      </c>
    </row>
    <row r="115" spans="1:9" ht="67.5" customHeight="1" x14ac:dyDescent="0.35">
      <c r="A115" s="12" t="s">
        <v>87</v>
      </c>
      <c r="B115" s="13">
        <v>3</v>
      </c>
      <c r="C115" s="19" t="s">
        <v>963</v>
      </c>
      <c r="E115" s="13" t="s">
        <v>837</v>
      </c>
      <c r="F115" s="13" t="s">
        <v>650</v>
      </c>
      <c r="G115" s="1"/>
      <c r="H115" s="1"/>
      <c r="I115" s="9"/>
    </row>
    <row r="116" spans="1:9" ht="31" x14ac:dyDescent="0.35">
      <c r="A116" s="12" t="s">
        <v>88</v>
      </c>
      <c r="B116" s="13">
        <v>1</v>
      </c>
      <c r="C116" s="13" t="s">
        <v>240</v>
      </c>
      <c r="E116" s="13" t="s">
        <v>819</v>
      </c>
      <c r="G116" s="1"/>
      <c r="H116" s="1"/>
      <c r="I116" s="9"/>
    </row>
    <row r="117" spans="1:9" ht="69" customHeight="1" x14ac:dyDescent="0.35">
      <c r="A117" s="12" t="s">
        <v>89</v>
      </c>
      <c r="B117" s="13">
        <v>1</v>
      </c>
      <c r="C117" s="13" t="s">
        <v>243</v>
      </c>
      <c r="D117" s="13" t="s">
        <v>242</v>
      </c>
      <c r="E117" s="13" t="s">
        <v>845</v>
      </c>
      <c r="G117" s="1"/>
      <c r="H117" s="1"/>
      <c r="I117" s="9"/>
    </row>
    <row r="118" spans="1:9" ht="48.75" customHeight="1" x14ac:dyDescent="0.35">
      <c r="A118" s="12" t="s">
        <v>90</v>
      </c>
      <c r="B118" s="13">
        <v>2</v>
      </c>
      <c r="C118" s="13" t="s">
        <v>530</v>
      </c>
      <c r="D118" s="13" t="s">
        <v>367</v>
      </c>
      <c r="G118" s="1"/>
      <c r="H118" s="1"/>
      <c r="I118" s="9"/>
    </row>
    <row r="119" spans="1:9" ht="43" customHeight="1" x14ac:dyDescent="0.35">
      <c r="A119" s="12" t="s">
        <v>746</v>
      </c>
      <c r="B119" s="13">
        <v>3</v>
      </c>
      <c r="C119" s="13" t="s">
        <v>891</v>
      </c>
      <c r="F119" s="13" t="s">
        <v>675</v>
      </c>
      <c r="G119" s="1"/>
      <c r="H119" s="1"/>
      <c r="I119" s="1"/>
    </row>
    <row r="120" spans="1:9" ht="31" x14ac:dyDescent="0.35">
      <c r="A120" s="30">
        <v>45810</v>
      </c>
      <c r="B120" s="26"/>
      <c r="C120" s="17" t="s">
        <v>91</v>
      </c>
      <c r="D120" s="17" t="s">
        <v>234</v>
      </c>
      <c r="E120" s="17" t="s">
        <v>5</v>
      </c>
      <c r="F120" s="17" t="s">
        <v>688</v>
      </c>
      <c r="G120" s="17" t="s">
        <v>275</v>
      </c>
      <c r="H120" s="17" t="s">
        <v>276</v>
      </c>
      <c r="I120" s="17" t="s">
        <v>277</v>
      </c>
    </row>
    <row r="121" spans="1:9" ht="41.25" customHeight="1" x14ac:dyDescent="0.35">
      <c r="A121" s="12" t="s">
        <v>747</v>
      </c>
      <c r="B121" s="13">
        <v>1</v>
      </c>
      <c r="C121" s="13" t="s">
        <v>548</v>
      </c>
      <c r="E121" s="13" t="s">
        <v>837</v>
      </c>
      <c r="G121" s="1"/>
      <c r="H121" s="1"/>
      <c r="I121" s="9"/>
    </row>
    <row r="122" spans="1:9" ht="62" x14ac:dyDescent="0.35">
      <c r="A122" s="12" t="s">
        <v>92</v>
      </c>
      <c r="B122" s="13">
        <v>2</v>
      </c>
      <c r="C122" s="13" t="s">
        <v>469</v>
      </c>
      <c r="E122" s="13" t="s">
        <v>844</v>
      </c>
      <c r="G122" s="1"/>
      <c r="H122" s="1"/>
      <c r="I122" s="9"/>
    </row>
    <row r="123" spans="1:9" s="19" customFormat="1" ht="48" customHeight="1" x14ac:dyDescent="0.35">
      <c r="A123" s="12" t="s">
        <v>748</v>
      </c>
      <c r="B123" s="19">
        <v>2</v>
      </c>
      <c r="C123" s="19" t="s">
        <v>937</v>
      </c>
      <c r="F123" s="19" t="s">
        <v>716</v>
      </c>
      <c r="G123" s="9"/>
      <c r="H123" s="9"/>
      <c r="I123" s="9"/>
    </row>
    <row r="124" spans="1:9" ht="39.75" customHeight="1" x14ac:dyDescent="0.35">
      <c r="A124" s="12" t="s">
        <v>93</v>
      </c>
      <c r="B124" s="13">
        <v>2</v>
      </c>
      <c r="C124" s="13" t="s">
        <v>964</v>
      </c>
      <c r="G124" s="1"/>
      <c r="H124" s="1"/>
      <c r="I124" s="9"/>
    </row>
    <row r="125" spans="1:9" ht="31" x14ac:dyDescent="0.35">
      <c r="A125" s="15" t="s">
        <v>749</v>
      </c>
      <c r="B125" s="26"/>
      <c r="C125" s="17" t="s">
        <v>94</v>
      </c>
      <c r="D125" s="17" t="s">
        <v>234</v>
      </c>
      <c r="E125" s="17" t="s">
        <v>690</v>
      </c>
      <c r="F125" s="17" t="s">
        <v>688</v>
      </c>
      <c r="G125" s="17" t="s">
        <v>275</v>
      </c>
      <c r="H125" s="17" t="s">
        <v>276</v>
      </c>
      <c r="I125" s="17" t="s">
        <v>277</v>
      </c>
    </row>
    <row r="126" spans="1:9" s="19" customFormat="1" ht="49.5" customHeight="1" x14ac:dyDescent="0.35">
      <c r="A126" s="12" t="s">
        <v>750</v>
      </c>
      <c r="B126" s="19">
        <v>1</v>
      </c>
      <c r="C126" s="31" t="s">
        <v>938</v>
      </c>
      <c r="E126" s="19" t="s">
        <v>846</v>
      </c>
      <c r="F126" s="19" t="s">
        <v>717</v>
      </c>
      <c r="G126" s="9"/>
      <c r="H126" s="9"/>
      <c r="I126" s="9"/>
    </row>
    <row r="127" spans="1:9" ht="41.25" customHeight="1" x14ac:dyDescent="0.35">
      <c r="A127" s="12" t="s">
        <v>751</v>
      </c>
      <c r="B127" s="13">
        <v>2</v>
      </c>
      <c r="C127" s="13" t="s">
        <v>272</v>
      </c>
      <c r="D127" s="13" t="s">
        <v>241</v>
      </c>
      <c r="G127" s="1"/>
      <c r="H127" s="1"/>
      <c r="I127" s="9"/>
    </row>
    <row r="128" spans="1:9" s="19" customFormat="1" ht="50.25" customHeight="1" x14ac:dyDescent="0.35">
      <c r="A128" s="12" t="s">
        <v>752</v>
      </c>
      <c r="B128" s="19">
        <v>2</v>
      </c>
      <c r="C128" s="19" t="s">
        <v>661</v>
      </c>
      <c r="F128" s="19" t="s">
        <v>668</v>
      </c>
      <c r="G128" s="9"/>
      <c r="H128" s="9"/>
      <c r="I128" s="9"/>
    </row>
    <row r="129" spans="1:17" ht="29.25" customHeight="1" x14ac:dyDescent="0.35">
      <c r="A129" s="12" t="s">
        <v>753</v>
      </c>
      <c r="B129" s="13">
        <v>3</v>
      </c>
      <c r="C129" s="13" t="s">
        <v>470</v>
      </c>
      <c r="G129" s="1"/>
      <c r="H129" s="1"/>
      <c r="I129" s="9"/>
    </row>
    <row r="130" spans="1:17" s="19" customFormat="1" ht="19.5" customHeight="1" x14ac:dyDescent="0.35">
      <c r="A130" s="12" t="s">
        <v>754</v>
      </c>
      <c r="B130" s="19">
        <v>3</v>
      </c>
      <c r="C130" s="19" t="s">
        <v>705</v>
      </c>
      <c r="F130" s="19" t="s">
        <v>706</v>
      </c>
      <c r="G130" s="9"/>
      <c r="H130" s="9"/>
      <c r="I130" s="9"/>
    </row>
    <row r="131" spans="1:17" x14ac:dyDescent="0.35">
      <c r="A131" s="15" t="s">
        <v>95</v>
      </c>
      <c r="B131" s="27"/>
      <c r="C131" s="54" t="s">
        <v>96</v>
      </c>
      <c r="D131" s="54"/>
      <c r="E131" s="54"/>
      <c r="F131" s="54"/>
      <c r="G131" s="54"/>
      <c r="H131" s="54"/>
      <c r="I131" s="54"/>
    </row>
    <row r="132" spans="1:17" ht="75" customHeight="1" x14ac:dyDescent="0.35">
      <c r="A132" s="15"/>
      <c r="B132" s="16"/>
      <c r="C132" s="55" t="s">
        <v>286</v>
      </c>
      <c r="D132" s="55"/>
      <c r="E132" s="65"/>
      <c r="F132" s="65"/>
      <c r="G132" s="65"/>
      <c r="H132" s="65"/>
      <c r="I132" s="65"/>
    </row>
    <row r="133" spans="1:17" ht="75" customHeight="1" x14ac:dyDescent="0.35">
      <c r="A133" s="15"/>
      <c r="B133" s="16"/>
      <c r="C133" s="55" t="s">
        <v>287</v>
      </c>
      <c r="D133" s="55"/>
      <c r="E133" s="56"/>
      <c r="F133" s="56"/>
      <c r="G133" s="56"/>
      <c r="H133" s="56"/>
      <c r="I133" s="56"/>
    </row>
    <row r="134" spans="1:17" ht="75" customHeight="1" x14ac:dyDescent="0.35">
      <c r="A134" s="15"/>
      <c r="B134" s="16"/>
      <c r="C134" s="55" t="s">
        <v>288</v>
      </c>
      <c r="D134" s="55"/>
      <c r="E134" s="56"/>
      <c r="F134" s="56"/>
      <c r="G134" s="56"/>
      <c r="H134" s="56"/>
      <c r="I134" s="56"/>
    </row>
    <row r="135" spans="1:17" ht="75" customHeight="1" x14ac:dyDescent="0.35">
      <c r="A135" s="15"/>
      <c r="B135" s="16"/>
      <c r="C135" s="55" t="s">
        <v>289</v>
      </c>
      <c r="D135" s="55"/>
      <c r="E135" s="56"/>
      <c r="F135" s="56"/>
      <c r="G135" s="56"/>
      <c r="H135" s="56"/>
      <c r="I135" s="56"/>
      <c r="J135" s="32"/>
      <c r="K135" s="32"/>
      <c r="L135" s="32"/>
      <c r="M135" s="32"/>
      <c r="N135" s="32"/>
      <c r="O135" s="32"/>
      <c r="P135" s="32"/>
      <c r="Q135" s="32"/>
    </row>
    <row r="136" spans="1:17" ht="31" x14ac:dyDescent="0.35">
      <c r="A136" s="15" t="s">
        <v>97</v>
      </c>
      <c r="B136" s="26"/>
      <c r="C136" s="17" t="s">
        <v>98</v>
      </c>
      <c r="D136" s="17" t="s">
        <v>234</v>
      </c>
      <c r="E136" s="17" t="s">
        <v>690</v>
      </c>
      <c r="F136" s="17" t="s">
        <v>688</v>
      </c>
      <c r="G136" s="17" t="s">
        <v>275</v>
      </c>
      <c r="H136" s="17" t="s">
        <v>276</v>
      </c>
      <c r="I136" s="17" t="s">
        <v>277</v>
      </c>
      <c r="J136" s="27" t="s">
        <v>258</v>
      </c>
      <c r="K136" s="27" t="s">
        <v>259</v>
      </c>
      <c r="L136" s="27" t="s">
        <v>260</v>
      </c>
      <c r="M136" s="27" t="s">
        <v>261</v>
      </c>
      <c r="N136" s="27" t="s">
        <v>262</v>
      </c>
      <c r="O136" s="27" t="s">
        <v>263</v>
      </c>
      <c r="P136" s="27" t="s">
        <v>268</v>
      </c>
      <c r="Q136" s="16" t="s">
        <v>756</v>
      </c>
    </row>
    <row r="137" spans="1:17" ht="46.5" x14ac:dyDescent="0.35">
      <c r="A137" s="12" t="s">
        <v>99</v>
      </c>
      <c r="B137" s="25">
        <v>1</v>
      </c>
      <c r="C137" s="25" t="s">
        <v>434</v>
      </c>
      <c r="D137" s="25" t="s">
        <v>273</v>
      </c>
      <c r="E137" s="25" t="s">
        <v>847</v>
      </c>
      <c r="F137" s="25"/>
      <c r="G137" s="1"/>
      <c r="H137" s="1"/>
      <c r="I137" s="9"/>
      <c r="J137" s="18" t="s">
        <v>264</v>
      </c>
      <c r="K137" s="13">
        <f>COUNTIF($B137:$B160,"=1")</f>
        <v>18</v>
      </c>
      <c r="L137" s="13">
        <f>COUNTIFS($B$137:$B$160,"=1",($G$137:$G$160),"=2")</f>
        <v>0</v>
      </c>
      <c r="M137" s="13">
        <f>COUNTIFS($B$137:$B$160,"=1",($G$137:$G$160),"=1")</f>
        <v>0</v>
      </c>
      <c r="N137" s="13">
        <f>COUNTIFS($B$137:$B$160,"=1",($G$137:$G$160),"=0")</f>
        <v>0</v>
      </c>
      <c r="O137" s="13">
        <f>COUNTIFS($B$137:$B$160,"=1",($G$137:$G$160),"=7")</f>
        <v>0</v>
      </c>
      <c r="P137" s="13">
        <f>COUNTIFS($B$137:$B$160,"=1",($G$137:$G$160),"=8")</f>
        <v>0</v>
      </c>
      <c r="Q137" s="20">
        <f>L137/(K137-P137)*100</f>
        <v>0</v>
      </c>
    </row>
    <row r="138" spans="1:17" s="19" customFormat="1" ht="36" customHeight="1" x14ac:dyDescent="0.35">
      <c r="A138" s="12" t="s">
        <v>319</v>
      </c>
      <c r="B138" s="19">
        <v>2</v>
      </c>
      <c r="C138" s="19" t="s">
        <v>345</v>
      </c>
      <c r="G138" s="1"/>
      <c r="H138" s="9"/>
      <c r="I138" s="9"/>
      <c r="J138" s="21" t="s">
        <v>265</v>
      </c>
      <c r="K138" s="19">
        <f>COUNTIF($B137:$B160,"=2")</f>
        <v>3</v>
      </c>
      <c r="L138" s="19">
        <f>COUNTIFS($B$137:$B$160,"=2",($G$137:$G$160),"=2")</f>
        <v>0</v>
      </c>
      <c r="M138" s="19">
        <f>COUNTIFS($B$137:$B$160,"=2",($G$137:$G$160),"=1")</f>
        <v>0</v>
      </c>
      <c r="N138" s="19">
        <f>COUNTIFS($B$137:$B$160,"=2",($G$137:$G$160),"=0")</f>
        <v>0</v>
      </c>
      <c r="O138" s="19">
        <f>COUNTIFS($B$137:$B$160,"=2",($G$137:$G$160),"=7")</f>
        <v>0</v>
      </c>
      <c r="P138" s="19">
        <f>COUNTIFS($B$137:$B$160,"=2",($G$137:$G$160),"=8")</f>
        <v>0</v>
      </c>
      <c r="Q138" s="22">
        <f>L138/(K138-P138)*100</f>
        <v>0</v>
      </c>
    </row>
    <row r="139" spans="1:17" s="19" customFormat="1" ht="49.5" customHeight="1" x14ac:dyDescent="0.35">
      <c r="A139" s="12" t="s">
        <v>100</v>
      </c>
      <c r="B139" s="19">
        <v>1</v>
      </c>
      <c r="C139" s="19" t="s">
        <v>939</v>
      </c>
      <c r="D139" s="19" t="s">
        <v>727</v>
      </c>
      <c r="E139" s="19" t="s">
        <v>848</v>
      </c>
      <c r="F139" s="19" t="s">
        <v>812</v>
      </c>
      <c r="G139" s="9"/>
      <c r="H139" s="9"/>
      <c r="I139" s="9"/>
      <c r="J139" s="21" t="s">
        <v>266</v>
      </c>
      <c r="K139" s="19">
        <f>COUNTIF($B137:$B160,"=3")</f>
        <v>0</v>
      </c>
      <c r="L139" s="19">
        <f>COUNTIFS($B$137:$B$160,"=3",($G$137:$G$160),"=2")</f>
        <v>0</v>
      </c>
      <c r="M139" s="19">
        <f>COUNTIFS($B$137:$B$160,"=3",($G$137:$G$160),"=1")</f>
        <v>0</v>
      </c>
      <c r="N139" s="19">
        <f>COUNTIFS($B$137:$B$160,"=3",($G$137:$G$160),"=0")</f>
        <v>0</v>
      </c>
      <c r="O139" s="19">
        <f>COUNTIFS($B$137:$B$160,"=3",($G$137:$G$160),"=7")</f>
        <v>0</v>
      </c>
      <c r="P139" s="19">
        <f>COUNTIFS($B$137:$B$160,"=3",($G$137:$G$160),"=8")</f>
        <v>0</v>
      </c>
      <c r="Q139" s="22"/>
    </row>
    <row r="140" spans="1:17" ht="58.5" customHeight="1" x14ac:dyDescent="0.35">
      <c r="A140" s="12" t="s">
        <v>320</v>
      </c>
      <c r="B140" s="25">
        <v>2</v>
      </c>
      <c r="C140" s="13" t="s">
        <v>244</v>
      </c>
      <c r="G140" s="1"/>
      <c r="H140" s="1"/>
      <c r="I140" s="9"/>
      <c r="J140" s="15" t="s">
        <v>267</v>
      </c>
      <c r="K140" s="12">
        <f t="shared" ref="K140:P140" si="2">SUM(K137:K139)</f>
        <v>21</v>
      </c>
      <c r="L140" s="12">
        <f t="shared" si="2"/>
        <v>0</v>
      </c>
      <c r="M140" s="12">
        <f>SUM(M137:M139)</f>
        <v>0</v>
      </c>
      <c r="N140" s="12">
        <f t="shared" si="2"/>
        <v>0</v>
      </c>
      <c r="O140" s="12">
        <f t="shared" si="2"/>
        <v>0</v>
      </c>
      <c r="P140" s="12">
        <f t="shared" si="2"/>
        <v>0</v>
      </c>
      <c r="Q140" s="23">
        <f>L140/(K140-P140)*100</f>
        <v>0</v>
      </c>
    </row>
    <row r="141" spans="1:17" ht="38.25" customHeight="1" x14ac:dyDescent="0.35">
      <c r="A141" s="12" t="s">
        <v>375</v>
      </c>
      <c r="B141" s="25">
        <v>1</v>
      </c>
      <c r="C141" s="19" t="s">
        <v>471</v>
      </c>
      <c r="E141" s="25" t="s">
        <v>613</v>
      </c>
      <c r="F141" s="13" t="s">
        <v>707</v>
      </c>
      <c r="G141" s="1"/>
      <c r="H141" s="1"/>
      <c r="I141" s="9"/>
    </row>
    <row r="142" spans="1:17" s="19" customFormat="1" ht="51.75" customHeight="1" x14ac:dyDescent="0.35">
      <c r="A142" s="12" t="s">
        <v>101</v>
      </c>
      <c r="B142" s="19">
        <v>1</v>
      </c>
      <c r="C142" s="19" t="s">
        <v>940</v>
      </c>
      <c r="E142" s="19" t="s">
        <v>614</v>
      </c>
      <c r="F142" s="13" t="s">
        <v>615</v>
      </c>
      <c r="G142" s="9"/>
      <c r="H142" s="9"/>
      <c r="I142" s="9"/>
    </row>
    <row r="143" spans="1:17" s="19" customFormat="1" ht="31" x14ac:dyDescent="0.35">
      <c r="A143" s="12" t="s">
        <v>321</v>
      </c>
      <c r="B143" s="19">
        <v>1</v>
      </c>
      <c r="C143" s="19" t="s">
        <v>472</v>
      </c>
      <c r="E143" s="19" t="s">
        <v>884</v>
      </c>
      <c r="G143" s="1"/>
      <c r="H143" s="9"/>
      <c r="I143" s="9"/>
    </row>
    <row r="144" spans="1:17" s="19" customFormat="1" ht="31" x14ac:dyDescent="0.35">
      <c r="A144" s="15" t="s">
        <v>102</v>
      </c>
      <c r="B144" s="26"/>
      <c r="C144" s="17" t="s">
        <v>103</v>
      </c>
      <c r="D144" s="17" t="s">
        <v>234</v>
      </c>
      <c r="E144" s="17" t="s">
        <v>690</v>
      </c>
      <c r="F144" s="17" t="s">
        <v>688</v>
      </c>
      <c r="G144" s="17" t="s">
        <v>275</v>
      </c>
      <c r="H144" s="17" t="s">
        <v>276</v>
      </c>
      <c r="I144" s="17" t="s">
        <v>277</v>
      </c>
    </row>
    <row r="145" spans="1:9" s="19" customFormat="1" ht="20.149999999999999" customHeight="1" x14ac:dyDescent="0.35">
      <c r="A145" s="12" t="s">
        <v>104</v>
      </c>
      <c r="B145" s="19">
        <v>1</v>
      </c>
      <c r="C145" s="19" t="s">
        <v>245</v>
      </c>
      <c r="E145" s="19" t="s">
        <v>614</v>
      </c>
      <c r="F145" s="19" t="s">
        <v>813</v>
      </c>
      <c r="G145" s="9"/>
      <c r="H145" s="9"/>
      <c r="I145" s="9"/>
    </row>
    <row r="146" spans="1:9" ht="31" x14ac:dyDescent="0.35">
      <c r="A146" s="15" t="s">
        <v>105</v>
      </c>
      <c r="B146" s="26"/>
      <c r="C146" s="17" t="s">
        <v>563</v>
      </c>
      <c r="D146" s="17" t="s">
        <v>234</v>
      </c>
      <c r="E146" s="17" t="s">
        <v>690</v>
      </c>
      <c r="F146" s="17" t="s">
        <v>688</v>
      </c>
      <c r="G146" s="17" t="s">
        <v>275</v>
      </c>
      <c r="H146" s="17" t="s">
        <v>276</v>
      </c>
      <c r="I146" s="17" t="s">
        <v>277</v>
      </c>
    </row>
    <row r="147" spans="1:9" s="19" customFormat="1" ht="82.5" customHeight="1" x14ac:dyDescent="0.35">
      <c r="A147" s="12" t="s">
        <v>106</v>
      </c>
      <c r="B147" s="19">
        <v>1</v>
      </c>
      <c r="C147" s="19" t="s">
        <v>965</v>
      </c>
      <c r="E147" s="19" t="s">
        <v>616</v>
      </c>
      <c r="F147" s="19" t="s">
        <v>708</v>
      </c>
      <c r="G147" s="9"/>
      <c r="H147" s="9"/>
      <c r="I147" s="9"/>
    </row>
    <row r="148" spans="1:9" s="19" customFormat="1" ht="31" x14ac:dyDescent="0.35">
      <c r="A148" s="12" t="s">
        <v>107</v>
      </c>
      <c r="B148" s="19">
        <v>1</v>
      </c>
      <c r="C148" s="19" t="s">
        <v>966</v>
      </c>
      <c r="E148" s="19" t="s">
        <v>802</v>
      </c>
      <c r="G148" s="9"/>
      <c r="H148" s="9"/>
      <c r="I148" s="9"/>
    </row>
    <row r="149" spans="1:9" s="19" customFormat="1" ht="81" customHeight="1" x14ac:dyDescent="0.35">
      <c r="A149" s="12" t="s">
        <v>322</v>
      </c>
      <c r="B149" s="19">
        <v>2</v>
      </c>
      <c r="C149" s="19" t="s">
        <v>596</v>
      </c>
      <c r="E149" s="19" t="s">
        <v>814</v>
      </c>
      <c r="F149" s="19" t="s">
        <v>610</v>
      </c>
      <c r="G149" s="9"/>
      <c r="H149" s="9"/>
      <c r="I149" s="9"/>
    </row>
    <row r="150" spans="1:9" s="19" customFormat="1" ht="71.5" customHeight="1" x14ac:dyDescent="0.35">
      <c r="A150" s="12" t="s">
        <v>323</v>
      </c>
      <c r="B150" s="19">
        <v>1</v>
      </c>
      <c r="C150" s="19" t="s">
        <v>587</v>
      </c>
      <c r="E150" s="19" t="s">
        <v>767</v>
      </c>
      <c r="F150" s="19" t="s">
        <v>680</v>
      </c>
      <c r="G150" s="9"/>
      <c r="H150" s="9"/>
      <c r="I150" s="9"/>
    </row>
    <row r="151" spans="1:9" ht="84.75" customHeight="1" x14ac:dyDescent="0.35">
      <c r="A151" s="12" t="s">
        <v>324</v>
      </c>
      <c r="B151" s="25">
        <v>1</v>
      </c>
      <c r="C151" s="25" t="s">
        <v>246</v>
      </c>
      <c r="D151" s="25" t="s">
        <v>435</v>
      </c>
      <c r="E151" s="13" t="s">
        <v>768</v>
      </c>
      <c r="F151" s="13" t="s">
        <v>605</v>
      </c>
      <c r="G151" s="1"/>
      <c r="H151" s="1"/>
      <c r="I151" s="9"/>
    </row>
    <row r="152" spans="1:9" ht="31" x14ac:dyDescent="0.35">
      <c r="A152" s="15" t="s">
        <v>108</v>
      </c>
      <c r="B152" s="26"/>
      <c r="C152" s="17" t="s">
        <v>109</v>
      </c>
      <c r="D152" s="17" t="s">
        <v>234</v>
      </c>
      <c r="E152" s="17" t="s">
        <v>690</v>
      </c>
      <c r="F152" s="17" t="s">
        <v>688</v>
      </c>
      <c r="G152" s="17" t="s">
        <v>651</v>
      </c>
      <c r="H152" s="17" t="s">
        <v>276</v>
      </c>
      <c r="I152" s="17" t="s">
        <v>277</v>
      </c>
    </row>
    <row r="153" spans="1:9" ht="150.75" customHeight="1" x14ac:dyDescent="0.35">
      <c r="A153" s="12" t="s">
        <v>110</v>
      </c>
      <c r="B153" s="25">
        <v>1</v>
      </c>
      <c r="C153" s="19" t="s">
        <v>728</v>
      </c>
      <c r="D153" s="13" t="s">
        <v>967</v>
      </c>
      <c r="E153" s="13" t="s">
        <v>614</v>
      </c>
      <c r="G153" s="1"/>
      <c r="H153" s="1"/>
      <c r="I153" s="9"/>
    </row>
    <row r="154" spans="1:9" x14ac:dyDescent="0.35">
      <c r="A154" s="12" t="s">
        <v>111</v>
      </c>
      <c r="B154" s="25">
        <v>1</v>
      </c>
      <c r="C154" s="19" t="s">
        <v>473</v>
      </c>
      <c r="E154" s="13" t="s">
        <v>614</v>
      </c>
      <c r="G154" s="1"/>
      <c r="H154" s="1"/>
      <c r="I154" s="9"/>
    </row>
    <row r="155" spans="1:9" s="19" customFormat="1" ht="33.75" customHeight="1" x14ac:dyDescent="0.35">
      <c r="A155" s="12" t="s">
        <v>112</v>
      </c>
      <c r="B155" s="19">
        <v>1</v>
      </c>
      <c r="C155" s="19" t="s">
        <v>578</v>
      </c>
      <c r="D155" s="19" t="s">
        <v>368</v>
      </c>
      <c r="E155" s="19" t="s">
        <v>614</v>
      </c>
      <c r="F155" s="19" t="s">
        <v>617</v>
      </c>
      <c r="G155" s="9"/>
      <c r="H155" s="9"/>
      <c r="I155" s="9"/>
    </row>
    <row r="156" spans="1:9" s="19" customFormat="1" ht="35.25" customHeight="1" x14ac:dyDescent="0.35">
      <c r="A156" s="12" t="s">
        <v>113</v>
      </c>
      <c r="B156" s="19">
        <v>1</v>
      </c>
      <c r="C156" s="19" t="s">
        <v>569</v>
      </c>
      <c r="E156" s="19" t="s">
        <v>618</v>
      </c>
      <c r="F156" s="19" t="s">
        <v>580</v>
      </c>
      <c r="G156" s="9"/>
      <c r="H156" s="9"/>
      <c r="I156" s="9"/>
    </row>
    <row r="157" spans="1:9" ht="69" customHeight="1" x14ac:dyDescent="0.35">
      <c r="A157" s="12" t="s">
        <v>114</v>
      </c>
      <c r="B157" s="25">
        <v>1</v>
      </c>
      <c r="C157" s="19" t="s">
        <v>521</v>
      </c>
      <c r="D157" s="13" t="s">
        <v>941</v>
      </c>
      <c r="E157" s="13" t="s">
        <v>815</v>
      </c>
      <c r="G157" s="1"/>
      <c r="H157" s="1"/>
      <c r="I157" s="9"/>
    </row>
    <row r="158" spans="1:9" ht="102" customHeight="1" x14ac:dyDescent="0.35">
      <c r="A158" s="12" t="s">
        <v>325</v>
      </c>
      <c r="B158" s="13">
        <v>1</v>
      </c>
      <c r="C158" s="13" t="s">
        <v>892</v>
      </c>
      <c r="D158" s="13" t="s">
        <v>886</v>
      </c>
      <c r="E158" s="13" t="s">
        <v>909</v>
      </c>
      <c r="G158" s="1"/>
      <c r="H158" s="1"/>
      <c r="I158" s="1"/>
    </row>
    <row r="159" spans="1:9" ht="82.5" customHeight="1" x14ac:dyDescent="0.35">
      <c r="A159" s="12" t="s">
        <v>326</v>
      </c>
      <c r="B159" s="13">
        <v>1</v>
      </c>
      <c r="C159" s="13" t="s">
        <v>893</v>
      </c>
      <c r="E159" s="13" t="s">
        <v>910</v>
      </c>
      <c r="G159" s="1"/>
      <c r="H159" s="1"/>
      <c r="I159" s="1"/>
    </row>
    <row r="160" spans="1:9" ht="46.5" x14ac:dyDescent="0.35">
      <c r="A160" s="12" t="s">
        <v>327</v>
      </c>
      <c r="B160" s="25">
        <v>1</v>
      </c>
      <c r="C160" s="19" t="s">
        <v>474</v>
      </c>
      <c r="D160" s="50" t="s">
        <v>968</v>
      </c>
      <c r="E160" s="25" t="s">
        <v>816</v>
      </c>
      <c r="F160" s="25"/>
      <c r="G160" s="1"/>
      <c r="H160" s="1"/>
      <c r="I160" s="9"/>
    </row>
    <row r="161" spans="1:17" x14ac:dyDescent="0.35">
      <c r="A161" s="15" t="s">
        <v>115</v>
      </c>
      <c r="B161" s="27"/>
      <c r="C161" s="54" t="s">
        <v>294</v>
      </c>
      <c r="D161" s="54"/>
      <c r="E161" s="54"/>
      <c r="F161" s="54"/>
      <c r="G161" s="54"/>
      <c r="H161" s="54"/>
      <c r="I161" s="54"/>
    </row>
    <row r="162" spans="1:17" ht="75" customHeight="1" x14ac:dyDescent="0.35">
      <c r="A162" s="15"/>
      <c r="B162" s="16"/>
      <c r="C162" s="55" t="s">
        <v>290</v>
      </c>
      <c r="D162" s="55"/>
      <c r="E162" s="56"/>
      <c r="F162" s="56"/>
      <c r="G162" s="56"/>
      <c r="H162" s="56"/>
      <c r="I162" s="56"/>
    </row>
    <row r="163" spans="1:17" ht="75" customHeight="1" x14ac:dyDescent="0.35">
      <c r="A163" s="15"/>
      <c r="B163" s="16"/>
      <c r="C163" s="55" t="s">
        <v>291</v>
      </c>
      <c r="D163" s="55"/>
      <c r="E163" s="56"/>
      <c r="F163" s="56"/>
      <c r="G163" s="56"/>
      <c r="H163" s="56"/>
      <c r="I163" s="56"/>
    </row>
    <row r="164" spans="1:17" ht="75" customHeight="1" x14ac:dyDescent="0.35">
      <c r="A164" s="15"/>
      <c r="B164" s="16"/>
      <c r="C164" s="55" t="s">
        <v>292</v>
      </c>
      <c r="D164" s="55"/>
      <c r="E164" s="56"/>
      <c r="F164" s="56"/>
      <c r="G164" s="56"/>
      <c r="H164" s="56"/>
      <c r="I164" s="56"/>
    </row>
    <row r="165" spans="1:17" ht="75" customHeight="1" x14ac:dyDescent="0.35">
      <c r="A165" s="15"/>
      <c r="B165" s="16"/>
      <c r="C165" s="55" t="s">
        <v>293</v>
      </c>
      <c r="D165" s="55"/>
      <c r="E165" s="56"/>
      <c r="F165" s="56"/>
      <c r="G165" s="56"/>
      <c r="H165" s="56"/>
      <c r="I165" s="56"/>
    </row>
    <row r="166" spans="1:17" ht="31" x14ac:dyDescent="0.35">
      <c r="A166" s="15" t="s">
        <v>116</v>
      </c>
      <c r="B166" s="33"/>
      <c r="C166" s="34" t="s">
        <v>117</v>
      </c>
      <c r="D166" s="17" t="s">
        <v>234</v>
      </c>
      <c r="E166" s="17" t="s">
        <v>690</v>
      </c>
      <c r="F166" s="17" t="s">
        <v>688</v>
      </c>
      <c r="G166" s="17" t="s">
        <v>275</v>
      </c>
      <c r="H166" s="17" t="s">
        <v>276</v>
      </c>
      <c r="I166" s="17" t="s">
        <v>277</v>
      </c>
      <c r="J166" s="16" t="s">
        <v>258</v>
      </c>
      <c r="K166" s="16" t="s">
        <v>259</v>
      </c>
      <c r="L166" s="16" t="s">
        <v>260</v>
      </c>
      <c r="M166" s="16" t="s">
        <v>261</v>
      </c>
      <c r="N166" s="16" t="s">
        <v>262</v>
      </c>
      <c r="O166" s="16" t="s">
        <v>263</v>
      </c>
      <c r="P166" s="16" t="s">
        <v>268</v>
      </c>
      <c r="Q166" s="16" t="s">
        <v>756</v>
      </c>
    </row>
    <row r="167" spans="1:17" ht="115.5" customHeight="1" x14ac:dyDescent="0.35">
      <c r="A167" s="12" t="s">
        <v>118</v>
      </c>
      <c r="B167" s="13">
        <v>1</v>
      </c>
      <c r="C167" s="13" t="s">
        <v>969</v>
      </c>
      <c r="E167" s="13" t="s">
        <v>911</v>
      </c>
      <c r="F167" s="13" t="s">
        <v>683</v>
      </c>
      <c r="G167" s="1"/>
      <c r="H167" s="1"/>
      <c r="I167" s="1"/>
      <c r="J167" s="18" t="s">
        <v>264</v>
      </c>
      <c r="K167" s="13">
        <f>COUNTIF($B167:$B190,"=1")</f>
        <v>15</v>
      </c>
      <c r="L167" s="13">
        <f>COUNTIFS($B$167:$B$190,"=1",($G$167:$G$190),"=2")</f>
        <v>0</v>
      </c>
      <c r="M167" s="13">
        <f>COUNTIFS($B$167:$B$190,"=1",($G$167:$G$190),"=1")</f>
        <v>0</v>
      </c>
      <c r="N167" s="13">
        <f>COUNTIFS($B$167:$B$190,"=1",($G$167:$G$190),"=0")</f>
        <v>0</v>
      </c>
      <c r="O167" s="13">
        <f>COUNTIFS($B$167:$B$190,"=1",($G$167:$G$190),"=7")</f>
        <v>0</v>
      </c>
      <c r="P167" s="13">
        <f>COUNTIFS($B$167:$B$190,"=1",($G$167:$G$190),"=8")</f>
        <v>0</v>
      </c>
      <c r="Q167" s="20">
        <f>L167/(K167-P167)*100</f>
        <v>0</v>
      </c>
    </row>
    <row r="168" spans="1:17" s="19" customFormat="1" ht="159.75" customHeight="1" x14ac:dyDescent="0.35">
      <c r="A168" s="12" t="s">
        <v>119</v>
      </c>
      <c r="B168" s="19">
        <v>1</v>
      </c>
      <c r="C168" s="19" t="s">
        <v>475</v>
      </c>
      <c r="D168" s="19" t="s">
        <v>970</v>
      </c>
      <c r="F168" s="13" t="s">
        <v>652</v>
      </c>
      <c r="G168" s="9"/>
      <c r="H168" s="9"/>
      <c r="I168" s="9"/>
      <c r="J168" s="21" t="s">
        <v>265</v>
      </c>
      <c r="K168" s="19">
        <f>COUNTIF($B167:$B190,"=2")</f>
        <v>4</v>
      </c>
      <c r="L168" s="19">
        <f>COUNTIFS($B$167:$B$190,"=2",($G$167:$G$190),"=2")</f>
        <v>0</v>
      </c>
      <c r="M168" s="19">
        <f>COUNTIFS($B$167:$B$190,"=2",($G$167:$G$190),"=1")</f>
        <v>0</v>
      </c>
      <c r="N168" s="19">
        <f>COUNTIFS($B$167:$B$190,"=2",($G$167:$G$190),"=0")</f>
        <v>0</v>
      </c>
      <c r="O168" s="19">
        <f>COUNTIFS($B$167:$B$190,"=2",($G$167:$G$190),"=7")</f>
        <v>0</v>
      </c>
      <c r="P168" s="19">
        <f>COUNTIFS($B$167:$B$190,"=2",($G$167:$G$190),"=8")</f>
        <v>0</v>
      </c>
      <c r="Q168" s="22">
        <f>L168/(K168-P168)*100</f>
        <v>0</v>
      </c>
    </row>
    <row r="169" spans="1:17" ht="31" x14ac:dyDescent="0.35">
      <c r="A169" s="15" t="s">
        <v>120</v>
      </c>
      <c r="B169" s="26"/>
      <c r="C169" s="17" t="s">
        <v>121</v>
      </c>
      <c r="D169" s="17" t="s">
        <v>234</v>
      </c>
      <c r="E169" s="17" t="s">
        <v>690</v>
      </c>
      <c r="F169" s="17" t="s">
        <v>688</v>
      </c>
      <c r="G169" s="17" t="s">
        <v>275</v>
      </c>
      <c r="H169" s="17" t="s">
        <v>276</v>
      </c>
      <c r="I169" s="17" t="s">
        <v>277</v>
      </c>
      <c r="J169" s="18" t="s">
        <v>266</v>
      </c>
      <c r="K169" s="13">
        <f>COUNTIF($B167:$B190,"=3")</f>
        <v>1</v>
      </c>
      <c r="L169" s="13">
        <f>COUNTIFS($B$167:$B$190,"=3",($G$167:$G$190),"=2")</f>
        <v>0</v>
      </c>
      <c r="M169" s="13">
        <f>COUNTIFS($B$167:$B$190,"=3",($G$167:$G$190),"=1")</f>
        <v>0</v>
      </c>
      <c r="N169" s="13">
        <f>COUNTIFS($B$167:$B$190,"=3",($G$167:$G$190),"=0")</f>
        <v>0</v>
      </c>
      <c r="O169" s="13">
        <f>COUNTIFS($B$167:$B$190,"=3",($G$167:$G$190),"=7")</f>
        <v>0</v>
      </c>
      <c r="P169" s="13">
        <f>COUNTIFS($B$167:$B$190,"=3",($G$167:$G$190),"=8")</f>
        <v>0</v>
      </c>
      <c r="Q169" s="20">
        <f>L169/(K169-P169)*100</f>
        <v>0</v>
      </c>
    </row>
    <row r="170" spans="1:17" ht="64.5" customHeight="1" x14ac:dyDescent="0.35">
      <c r="A170" s="12" t="s">
        <v>353</v>
      </c>
      <c r="B170" s="25">
        <v>1</v>
      </c>
      <c r="C170" s="19" t="s">
        <v>577</v>
      </c>
      <c r="D170" s="13" t="s">
        <v>971</v>
      </c>
      <c r="E170" s="13" t="s">
        <v>429</v>
      </c>
      <c r="F170" s="13" t="s">
        <v>609</v>
      </c>
      <c r="G170" s="1"/>
      <c r="H170" s="1"/>
      <c r="I170" s="9"/>
      <c r="J170" s="17" t="s">
        <v>267</v>
      </c>
      <c r="K170" s="17">
        <f>SUM(K167:K169)</f>
        <v>20</v>
      </c>
      <c r="L170" s="17">
        <f t="shared" ref="L170:P170" si="3">SUM(L167:L169)</f>
        <v>0</v>
      </c>
      <c r="M170" s="17">
        <f t="shared" si="3"/>
        <v>0</v>
      </c>
      <c r="N170" s="17">
        <f t="shared" si="3"/>
        <v>0</v>
      </c>
      <c r="O170" s="17">
        <f t="shared" si="3"/>
        <v>0</v>
      </c>
      <c r="P170" s="17">
        <f t="shared" si="3"/>
        <v>0</v>
      </c>
      <c r="Q170" s="35">
        <f>L170/(K170-P170)*100</f>
        <v>0</v>
      </c>
    </row>
    <row r="171" spans="1:17" x14ac:dyDescent="0.35">
      <c r="A171" s="12" t="s">
        <v>328</v>
      </c>
      <c r="B171" s="25">
        <v>1</v>
      </c>
      <c r="C171" s="13" t="s">
        <v>476</v>
      </c>
      <c r="G171" s="1"/>
      <c r="H171" s="1"/>
      <c r="I171" s="9"/>
    </row>
    <row r="172" spans="1:17" ht="31" x14ac:dyDescent="0.35">
      <c r="A172" s="15" t="s">
        <v>122</v>
      </c>
      <c r="B172" s="26"/>
      <c r="C172" s="17" t="s">
        <v>123</v>
      </c>
      <c r="D172" s="17" t="s">
        <v>234</v>
      </c>
      <c r="E172" s="17" t="s">
        <v>690</v>
      </c>
      <c r="F172" s="17" t="s">
        <v>688</v>
      </c>
      <c r="G172" s="17" t="s">
        <v>275</v>
      </c>
      <c r="H172" s="17" t="s">
        <v>276</v>
      </c>
      <c r="I172" s="17" t="s">
        <v>277</v>
      </c>
    </row>
    <row r="173" spans="1:17" ht="63.75" customHeight="1" x14ac:dyDescent="0.35">
      <c r="A173" s="12" t="s">
        <v>124</v>
      </c>
      <c r="B173" s="25">
        <v>2</v>
      </c>
      <c r="C173" s="13" t="s">
        <v>247</v>
      </c>
      <c r="E173" s="13" t="s">
        <v>796</v>
      </c>
      <c r="G173" s="1"/>
      <c r="H173" s="1"/>
      <c r="I173" s="9"/>
    </row>
    <row r="174" spans="1:17" ht="84.75" customHeight="1" x14ac:dyDescent="0.35">
      <c r="A174" s="12" t="s">
        <v>125</v>
      </c>
      <c r="B174" s="25">
        <v>2</v>
      </c>
      <c r="C174" s="13" t="s">
        <v>477</v>
      </c>
      <c r="E174" s="25" t="s">
        <v>803</v>
      </c>
      <c r="F174" s="25"/>
      <c r="G174" s="1"/>
      <c r="H174" s="1"/>
      <c r="I174" s="9"/>
    </row>
    <row r="175" spans="1:17" s="19" customFormat="1" ht="55" customHeight="1" x14ac:dyDescent="0.35">
      <c r="A175" s="12" t="s">
        <v>126</v>
      </c>
      <c r="B175" s="19">
        <v>2</v>
      </c>
      <c r="C175" s="19" t="s">
        <v>942</v>
      </c>
      <c r="E175" s="19" t="s">
        <v>797</v>
      </c>
      <c r="F175" s="19" t="s">
        <v>709</v>
      </c>
      <c r="G175" s="9"/>
      <c r="H175" s="9"/>
      <c r="I175" s="9"/>
    </row>
    <row r="176" spans="1:17" ht="100.5" customHeight="1" x14ac:dyDescent="0.35">
      <c r="A176" s="15" t="s">
        <v>127</v>
      </c>
      <c r="B176" s="26"/>
      <c r="C176" s="17" t="s">
        <v>274</v>
      </c>
      <c r="D176" s="17" t="s">
        <v>234</v>
      </c>
      <c r="E176" s="17" t="s">
        <v>690</v>
      </c>
      <c r="F176" s="17" t="s">
        <v>688</v>
      </c>
      <c r="G176" s="17" t="s">
        <v>651</v>
      </c>
      <c r="H176" s="17" t="s">
        <v>276</v>
      </c>
      <c r="I176" s="17" t="s">
        <v>277</v>
      </c>
    </row>
    <row r="177" spans="1:9" ht="84.75" customHeight="1" x14ac:dyDescent="0.35">
      <c r="A177" s="28" t="s">
        <v>921</v>
      </c>
      <c r="B177" s="25">
        <v>1</v>
      </c>
      <c r="C177" s="19" t="s">
        <v>395</v>
      </c>
      <c r="D177" s="13" t="s">
        <v>729</v>
      </c>
      <c r="E177" s="13" t="s">
        <v>849</v>
      </c>
      <c r="G177" s="1"/>
      <c r="H177" s="1"/>
      <c r="I177" s="9"/>
    </row>
    <row r="178" spans="1:9" ht="102.75" customHeight="1" x14ac:dyDescent="0.35">
      <c r="A178" s="28" t="s">
        <v>922</v>
      </c>
      <c r="B178" s="25">
        <v>1</v>
      </c>
      <c r="C178" s="19" t="s">
        <v>248</v>
      </c>
      <c r="E178" s="13" t="s">
        <v>798</v>
      </c>
      <c r="G178" s="1"/>
      <c r="H178" s="1"/>
      <c r="I178" s="9"/>
    </row>
    <row r="179" spans="1:9" ht="82.5" customHeight="1" x14ac:dyDescent="0.35">
      <c r="A179" s="28" t="s">
        <v>128</v>
      </c>
      <c r="B179" s="25">
        <v>1</v>
      </c>
      <c r="C179" s="13" t="s">
        <v>573</v>
      </c>
      <c r="D179" s="13" t="s">
        <v>249</v>
      </c>
      <c r="E179" s="13" t="s">
        <v>562</v>
      </c>
      <c r="F179" s="13" t="s">
        <v>572</v>
      </c>
      <c r="G179" s="1"/>
      <c r="H179" s="1"/>
      <c r="I179" s="9"/>
    </row>
    <row r="180" spans="1:9" ht="31" x14ac:dyDescent="0.35">
      <c r="A180" s="28" t="s">
        <v>129</v>
      </c>
      <c r="B180" s="25">
        <v>1</v>
      </c>
      <c r="C180" s="19" t="s">
        <v>478</v>
      </c>
      <c r="D180" s="13" t="s">
        <v>730</v>
      </c>
      <c r="E180" s="13" t="s">
        <v>613</v>
      </c>
      <c r="F180" s="13" t="s">
        <v>561</v>
      </c>
      <c r="G180" s="1"/>
      <c r="H180" s="1"/>
      <c r="I180" s="9"/>
    </row>
    <row r="181" spans="1:9" ht="31" x14ac:dyDescent="0.35">
      <c r="A181" s="28" t="s">
        <v>130</v>
      </c>
      <c r="B181" s="25">
        <v>1</v>
      </c>
      <c r="C181" s="19" t="s">
        <v>131</v>
      </c>
      <c r="E181" s="13" t="s">
        <v>619</v>
      </c>
      <c r="G181" s="1"/>
      <c r="H181" s="1"/>
      <c r="I181" s="9"/>
    </row>
    <row r="182" spans="1:9" ht="31" x14ac:dyDescent="0.35">
      <c r="A182" s="15" t="s">
        <v>132</v>
      </c>
      <c r="B182" s="26"/>
      <c r="C182" s="17" t="s">
        <v>531</v>
      </c>
      <c r="D182" s="17" t="s">
        <v>234</v>
      </c>
      <c r="E182" s="17" t="s">
        <v>690</v>
      </c>
      <c r="F182" s="17" t="s">
        <v>688</v>
      </c>
      <c r="G182" s="17" t="s">
        <v>275</v>
      </c>
      <c r="H182" s="17" t="s">
        <v>276</v>
      </c>
      <c r="I182" s="17" t="s">
        <v>277</v>
      </c>
    </row>
    <row r="183" spans="1:9" ht="77.5" x14ac:dyDescent="0.35">
      <c r="A183" s="12" t="s">
        <v>133</v>
      </c>
      <c r="B183" s="25">
        <v>1</v>
      </c>
      <c r="C183" s="19" t="s">
        <v>359</v>
      </c>
      <c r="D183" s="25" t="s">
        <v>972</v>
      </c>
      <c r="E183" s="25" t="s">
        <v>850</v>
      </c>
      <c r="F183" s="25"/>
      <c r="G183" s="1"/>
      <c r="H183" s="1"/>
      <c r="I183" s="9"/>
    </row>
    <row r="184" spans="1:9" ht="51" customHeight="1" x14ac:dyDescent="0.35">
      <c r="A184" s="12" t="s">
        <v>134</v>
      </c>
      <c r="B184" s="25">
        <v>1</v>
      </c>
      <c r="C184" s="19" t="s">
        <v>479</v>
      </c>
      <c r="D184" s="25"/>
      <c r="E184" s="13" t="s">
        <v>851</v>
      </c>
      <c r="G184" s="1"/>
      <c r="H184" s="1"/>
      <c r="I184" s="9"/>
    </row>
    <row r="185" spans="1:9" ht="53.15" customHeight="1" x14ac:dyDescent="0.35">
      <c r="A185" s="12" t="s">
        <v>135</v>
      </c>
      <c r="B185" s="25">
        <v>1</v>
      </c>
      <c r="C185" s="19" t="s">
        <v>564</v>
      </c>
      <c r="D185" s="25"/>
      <c r="E185" s="13" t="s">
        <v>852</v>
      </c>
      <c r="F185" s="13" t="s">
        <v>575</v>
      </c>
      <c r="G185" s="1"/>
      <c r="H185" s="1"/>
      <c r="I185" s="9"/>
    </row>
    <row r="186" spans="1:9" ht="37.4" customHeight="1" x14ac:dyDescent="0.35">
      <c r="A186" s="12" t="s">
        <v>376</v>
      </c>
      <c r="B186" s="25">
        <v>3</v>
      </c>
      <c r="C186" s="19" t="s">
        <v>576</v>
      </c>
      <c r="F186" s="13" t="s">
        <v>653</v>
      </c>
      <c r="G186" s="1"/>
      <c r="H186" s="1"/>
      <c r="I186" s="9"/>
    </row>
    <row r="187" spans="1:9" ht="31" x14ac:dyDescent="0.35">
      <c r="A187" s="12" t="s">
        <v>377</v>
      </c>
      <c r="B187" s="25">
        <v>1</v>
      </c>
      <c r="C187" s="19" t="s">
        <v>524</v>
      </c>
      <c r="D187" s="25"/>
      <c r="E187" s="13" t="s">
        <v>853</v>
      </c>
      <c r="G187" s="1"/>
      <c r="H187" s="1"/>
      <c r="I187" s="9"/>
    </row>
    <row r="188" spans="1:9" ht="47.25" customHeight="1" x14ac:dyDescent="0.35">
      <c r="A188" s="12" t="s">
        <v>136</v>
      </c>
      <c r="B188" s="25">
        <v>2</v>
      </c>
      <c r="C188" s="19" t="s">
        <v>568</v>
      </c>
      <c r="F188" s="13" t="s">
        <v>566</v>
      </c>
      <c r="G188" s="1"/>
      <c r="H188" s="1"/>
      <c r="I188" s="9"/>
    </row>
    <row r="189" spans="1:9" x14ac:dyDescent="0.35">
      <c r="A189" s="12" t="s">
        <v>137</v>
      </c>
      <c r="B189" s="25">
        <v>1</v>
      </c>
      <c r="C189" s="19" t="s">
        <v>480</v>
      </c>
      <c r="E189" s="13" t="s">
        <v>138</v>
      </c>
      <c r="G189" s="1"/>
      <c r="H189" s="1"/>
      <c r="I189" s="9"/>
    </row>
    <row r="190" spans="1:9" x14ac:dyDescent="0.35">
      <c r="A190" s="12" t="s">
        <v>139</v>
      </c>
      <c r="B190" s="19">
        <v>1</v>
      </c>
      <c r="C190" s="19" t="s">
        <v>481</v>
      </c>
      <c r="F190" s="13" t="s">
        <v>567</v>
      </c>
      <c r="G190" s="1"/>
      <c r="H190" s="1"/>
      <c r="I190" s="9"/>
    </row>
    <row r="191" spans="1:9" x14ac:dyDescent="0.35">
      <c r="A191" s="15" t="s">
        <v>140</v>
      </c>
      <c r="B191" s="27"/>
      <c r="C191" s="54" t="s">
        <v>295</v>
      </c>
      <c r="D191" s="54"/>
      <c r="E191" s="54"/>
      <c r="F191" s="54"/>
      <c r="G191" s="54"/>
      <c r="H191" s="54"/>
      <c r="I191" s="54"/>
    </row>
    <row r="192" spans="1:9" ht="75" customHeight="1" x14ac:dyDescent="0.35">
      <c r="A192" s="15"/>
      <c r="B192" s="16"/>
      <c r="C192" s="55" t="s">
        <v>296</v>
      </c>
      <c r="D192" s="55"/>
      <c r="E192" s="56"/>
      <c r="F192" s="56"/>
      <c r="G192" s="56"/>
      <c r="H192" s="56"/>
      <c r="I192" s="56"/>
    </row>
    <row r="193" spans="1:17" ht="75" customHeight="1" x14ac:dyDescent="0.35">
      <c r="A193" s="15"/>
      <c r="B193" s="16"/>
      <c r="C193" s="55" t="s">
        <v>297</v>
      </c>
      <c r="D193" s="55"/>
      <c r="E193" s="56"/>
      <c r="F193" s="56"/>
      <c r="G193" s="56"/>
      <c r="H193" s="56"/>
      <c r="I193" s="56"/>
    </row>
    <row r="194" spans="1:17" ht="75" customHeight="1" x14ac:dyDescent="0.35">
      <c r="A194" s="15"/>
      <c r="B194" s="16"/>
      <c r="C194" s="55" t="s">
        <v>298</v>
      </c>
      <c r="D194" s="55"/>
      <c r="E194" s="56"/>
      <c r="F194" s="56"/>
      <c r="G194" s="56"/>
      <c r="H194" s="56"/>
      <c r="I194" s="56"/>
    </row>
    <row r="195" spans="1:17" ht="75" customHeight="1" x14ac:dyDescent="0.35">
      <c r="A195" s="15"/>
      <c r="B195" s="16"/>
      <c r="C195" s="55" t="s">
        <v>299</v>
      </c>
      <c r="D195" s="55"/>
      <c r="E195" s="56"/>
      <c r="F195" s="56"/>
      <c r="G195" s="56"/>
      <c r="H195" s="56"/>
      <c r="I195" s="56"/>
    </row>
    <row r="196" spans="1:17" ht="31" x14ac:dyDescent="0.35">
      <c r="A196" s="15" t="s">
        <v>141</v>
      </c>
      <c r="B196" s="17"/>
      <c r="C196" s="17" t="s">
        <v>360</v>
      </c>
      <c r="D196" s="17" t="s">
        <v>234</v>
      </c>
      <c r="E196" s="17" t="s">
        <v>690</v>
      </c>
      <c r="F196" s="17" t="s">
        <v>688</v>
      </c>
      <c r="G196" s="17" t="s">
        <v>275</v>
      </c>
      <c r="H196" s="17" t="s">
        <v>276</v>
      </c>
      <c r="I196" s="17" t="s">
        <v>277</v>
      </c>
      <c r="J196" s="16" t="s">
        <v>258</v>
      </c>
      <c r="K196" s="16" t="s">
        <v>259</v>
      </c>
      <c r="L196" s="16" t="s">
        <v>260</v>
      </c>
      <c r="M196" s="16" t="s">
        <v>261</v>
      </c>
      <c r="N196" s="16" t="s">
        <v>262</v>
      </c>
      <c r="O196" s="16" t="s">
        <v>263</v>
      </c>
      <c r="P196" s="16" t="s">
        <v>268</v>
      </c>
      <c r="Q196" s="16" t="s">
        <v>756</v>
      </c>
    </row>
    <row r="197" spans="1:17" s="19" customFormat="1" ht="47.25" customHeight="1" x14ac:dyDescent="0.35">
      <c r="A197" s="12" t="s">
        <v>142</v>
      </c>
      <c r="B197" s="19">
        <v>3</v>
      </c>
      <c r="C197" s="19" t="s">
        <v>482</v>
      </c>
      <c r="D197" s="19" t="s">
        <v>943</v>
      </c>
      <c r="G197" s="1"/>
      <c r="H197" s="9"/>
      <c r="I197" s="9"/>
      <c r="J197" s="21" t="s">
        <v>264</v>
      </c>
      <c r="K197" s="19">
        <f>COUNTIF($B197:$B223,"=1")</f>
        <v>17</v>
      </c>
      <c r="L197" s="19">
        <f>COUNTIFS($B$197:$B$223,"=1",($G$197:$G$223),"=2")</f>
        <v>0</v>
      </c>
      <c r="M197" s="19">
        <f>COUNTIFS($B$197:$B$223,"=1",($G$197:$G$223),"=1")</f>
        <v>0</v>
      </c>
      <c r="N197" s="19">
        <f>COUNTIFS($B$197:$B$223,"=1",($G$197:$G$223),"=0")</f>
        <v>0</v>
      </c>
      <c r="O197" s="19">
        <f>COUNTIFS($B$197:$B$223,"=1",($G$197:$G$223),"=7")</f>
        <v>0</v>
      </c>
      <c r="P197" s="19">
        <f>COUNTIFS($B$197:$B$223,"=1",($G$197:$G$223),"=8")</f>
        <v>0</v>
      </c>
      <c r="Q197" s="22">
        <f>L197/(K197-P197)*100</f>
        <v>0</v>
      </c>
    </row>
    <row r="198" spans="1:17" s="19" customFormat="1" ht="31" x14ac:dyDescent="0.35">
      <c r="A198" s="12" t="s">
        <v>329</v>
      </c>
      <c r="B198" s="19">
        <v>1</v>
      </c>
      <c r="C198" s="19" t="s">
        <v>620</v>
      </c>
      <c r="E198" s="19" t="s">
        <v>612</v>
      </c>
      <c r="F198" s="19" t="s">
        <v>654</v>
      </c>
      <c r="G198" s="9"/>
      <c r="H198" s="9"/>
      <c r="I198" s="9"/>
      <c r="J198" s="21" t="s">
        <v>265</v>
      </c>
      <c r="K198" s="19">
        <f>COUNTIF($B197:$B223,"=2")</f>
        <v>2</v>
      </c>
      <c r="L198" s="19">
        <f>COUNTIFS($B$197:$B$223,"=2",($G$197:$G$223),"=2")</f>
        <v>0</v>
      </c>
      <c r="M198" s="19">
        <f>COUNTIFS($B$197:$B$223,"=2",($G$197:$G$223),"=1")</f>
        <v>0</v>
      </c>
      <c r="N198" s="19">
        <f>COUNTIFS($B$197:$B$223,"=2",($G$197:$G$223),"=0")</f>
        <v>0</v>
      </c>
      <c r="O198" s="19">
        <f>COUNTIFS($B$197:$B$223,"=2",($G$197:$G$223),"=7")</f>
        <v>0</v>
      </c>
      <c r="P198" s="19">
        <f>COUNTIFS($B$197:$B$223,"=2",($G$197:$G$223),"=8")</f>
        <v>0</v>
      </c>
      <c r="Q198" s="22">
        <f>L198/(K198-P198)*100</f>
        <v>0</v>
      </c>
    </row>
    <row r="199" spans="1:17" ht="31" x14ac:dyDescent="0.35">
      <c r="A199" s="15" t="s">
        <v>143</v>
      </c>
      <c r="B199" s="17"/>
      <c r="C199" s="17" t="s">
        <v>854</v>
      </c>
      <c r="D199" s="17" t="s">
        <v>234</v>
      </c>
      <c r="E199" s="17" t="s">
        <v>690</v>
      </c>
      <c r="F199" s="17" t="s">
        <v>688</v>
      </c>
      <c r="G199" s="17" t="s">
        <v>275</v>
      </c>
      <c r="H199" s="17" t="s">
        <v>276</v>
      </c>
      <c r="I199" s="17" t="s">
        <v>277</v>
      </c>
      <c r="J199" s="18" t="s">
        <v>266</v>
      </c>
      <c r="K199" s="13">
        <f>COUNTIF($B197:$B223,"=3")</f>
        <v>4</v>
      </c>
      <c r="L199" s="13">
        <f>COUNTIFS($B$197:$B$223,"=3",($G$197:$G$223),"=2")</f>
        <v>0</v>
      </c>
      <c r="M199" s="13">
        <f>COUNTIFS($B$197:$B$223,"=3",($G$197:$G$223),"=1")</f>
        <v>0</v>
      </c>
      <c r="N199" s="13">
        <f>COUNTIFS($B$197:$B$223,"=3",($G$197:$G$223),"=0")</f>
        <v>0</v>
      </c>
      <c r="O199" s="13">
        <f>COUNTIFS($B$197:$B$223,"=3",($G$197:$G$223),"=7")</f>
        <v>0</v>
      </c>
      <c r="P199" s="13">
        <f>COUNTIFS($B$197:$B$223,"=3",($G$197:$G$223),"=8")</f>
        <v>0</v>
      </c>
      <c r="Q199" s="20">
        <f>L199/(K199-P199)*100</f>
        <v>0</v>
      </c>
    </row>
    <row r="200" spans="1:17" ht="46.5" x14ac:dyDescent="0.35">
      <c r="A200" s="12" t="s">
        <v>378</v>
      </c>
      <c r="B200" s="25">
        <v>1</v>
      </c>
      <c r="C200" s="25" t="s">
        <v>525</v>
      </c>
      <c r="D200" s="25" t="s">
        <v>369</v>
      </c>
      <c r="E200" s="25" t="s">
        <v>769</v>
      </c>
      <c r="F200" s="25"/>
      <c r="G200" s="1"/>
      <c r="H200" s="1"/>
      <c r="I200" s="9"/>
      <c r="J200" s="15" t="s">
        <v>267</v>
      </c>
      <c r="K200" s="15">
        <f t="shared" ref="K200:L200" si="4">SUM(K197:K199)</f>
        <v>23</v>
      </c>
      <c r="L200" s="15">
        <f t="shared" si="4"/>
        <v>0</v>
      </c>
      <c r="M200" s="15">
        <f>SUM(M197:M199)</f>
        <v>0</v>
      </c>
      <c r="N200" s="15">
        <f t="shared" ref="N200:P200" si="5">SUM(N197:N199)</f>
        <v>0</v>
      </c>
      <c r="O200" s="15">
        <f t="shared" si="5"/>
        <v>0</v>
      </c>
      <c r="P200" s="15">
        <f t="shared" si="5"/>
        <v>0</v>
      </c>
      <c r="Q200" s="23">
        <f>L200/(K200-P200)*100</f>
        <v>0</v>
      </c>
    </row>
    <row r="201" spans="1:17" ht="31" x14ac:dyDescent="0.35">
      <c r="A201" s="12" t="s">
        <v>251</v>
      </c>
      <c r="B201" s="25">
        <v>1</v>
      </c>
      <c r="C201" s="13" t="s">
        <v>549</v>
      </c>
      <c r="E201" s="13" t="s">
        <v>769</v>
      </c>
      <c r="G201" s="1"/>
      <c r="H201" s="1"/>
      <c r="I201" s="9"/>
    </row>
    <row r="202" spans="1:17" ht="31" x14ac:dyDescent="0.35">
      <c r="A202" s="12" t="s">
        <v>379</v>
      </c>
      <c r="B202" s="25">
        <v>1</v>
      </c>
      <c r="C202" s="13" t="s">
        <v>550</v>
      </c>
      <c r="E202" s="13" t="s">
        <v>769</v>
      </c>
      <c r="G202" s="1"/>
      <c r="H202" s="1"/>
      <c r="I202" s="9"/>
    </row>
    <row r="203" spans="1:17" ht="31" x14ac:dyDescent="0.35">
      <c r="A203" s="12" t="s">
        <v>380</v>
      </c>
      <c r="B203" s="25">
        <v>1</v>
      </c>
      <c r="C203" s="13" t="s">
        <v>551</v>
      </c>
      <c r="E203" s="13" t="s">
        <v>769</v>
      </c>
      <c r="G203" s="1"/>
      <c r="H203" s="1"/>
      <c r="I203" s="9"/>
    </row>
    <row r="204" spans="1:17" ht="66.75" customHeight="1" x14ac:dyDescent="0.35">
      <c r="A204" s="12" t="s">
        <v>381</v>
      </c>
      <c r="B204" s="25">
        <v>1</v>
      </c>
      <c r="C204" s="19" t="s">
        <v>552</v>
      </c>
      <c r="E204" s="13" t="s">
        <v>770</v>
      </c>
      <c r="G204" s="1"/>
      <c r="H204" s="1"/>
      <c r="I204" s="9"/>
    </row>
    <row r="205" spans="1:17" ht="46.5" x14ac:dyDescent="0.35">
      <c r="A205" s="12" t="s">
        <v>382</v>
      </c>
      <c r="B205" s="25">
        <v>1</v>
      </c>
      <c r="C205" s="19" t="s">
        <v>553</v>
      </c>
      <c r="E205" s="13" t="s">
        <v>770</v>
      </c>
      <c r="G205" s="1"/>
      <c r="H205" s="1"/>
      <c r="I205" s="9"/>
    </row>
    <row r="206" spans="1:17" s="19" customFormat="1" ht="70.5" customHeight="1" x14ac:dyDescent="0.35">
      <c r="A206" s="12" t="s">
        <v>383</v>
      </c>
      <c r="B206" s="19">
        <v>1</v>
      </c>
      <c r="C206" s="19" t="s">
        <v>554</v>
      </c>
      <c r="E206" s="19" t="s">
        <v>855</v>
      </c>
      <c r="G206" s="1"/>
      <c r="H206" s="9"/>
      <c r="I206" s="9"/>
    </row>
    <row r="207" spans="1:17" ht="96" customHeight="1" x14ac:dyDescent="0.35">
      <c r="A207" s="12" t="s">
        <v>915</v>
      </c>
      <c r="B207" s="13">
        <v>1</v>
      </c>
      <c r="C207" s="13" t="s">
        <v>918</v>
      </c>
      <c r="D207" s="13" t="s">
        <v>436</v>
      </c>
      <c r="E207" s="13" t="s">
        <v>902</v>
      </c>
      <c r="F207" s="13" t="s">
        <v>710</v>
      </c>
      <c r="G207" s="1"/>
      <c r="H207" s="1"/>
      <c r="I207" s="1"/>
    </row>
    <row r="208" spans="1:17" s="19" customFormat="1" ht="31" x14ac:dyDescent="0.35">
      <c r="A208" s="12" t="s">
        <v>927</v>
      </c>
      <c r="B208" s="19">
        <v>2</v>
      </c>
      <c r="C208" s="19" t="s">
        <v>925</v>
      </c>
      <c r="G208" s="9"/>
      <c r="H208" s="9"/>
      <c r="I208" s="9"/>
    </row>
    <row r="209" spans="1:9" ht="31" x14ac:dyDescent="0.35">
      <c r="A209" s="15" t="s">
        <v>144</v>
      </c>
      <c r="B209" s="17"/>
      <c r="C209" s="17" t="s">
        <v>145</v>
      </c>
      <c r="D209" s="17" t="s">
        <v>234</v>
      </c>
      <c r="E209" s="17" t="s">
        <v>690</v>
      </c>
      <c r="F209" s="17" t="s">
        <v>688</v>
      </c>
      <c r="G209" s="17" t="s">
        <v>275</v>
      </c>
      <c r="H209" s="17" t="s">
        <v>276</v>
      </c>
      <c r="I209" s="17" t="s">
        <v>277</v>
      </c>
    </row>
    <row r="210" spans="1:9" ht="46.5" x14ac:dyDescent="0.35">
      <c r="A210" s="12" t="s">
        <v>146</v>
      </c>
      <c r="B210" s="19">
        <v>1</v>
      </c>
      <c r="C210" s="19" t="s">
        <v>396</v>
      </c>
      <c r="D210" s="19"/>
      <c r="E210" s="19" t="s">
        <v>769</v>
      </c>
      <c r="F210" s="19"/>
      <c r="G210" s="1"/>
      <c r="H210" s="1"/>
      <c r="I210" s="9"/>
    </row>
    <row r="211" spans="1:9" ht="46.5" customHeight="1" x14ac:dyDescent="0.35">
      <c r="A211" s="12" t="s">
        <v>354</v>
      </c>
      <c r="B211" s="25">
        <v>2</v>
      </c>
      <c r="C211" s="13" t="s">
        <v>483</v>
      </c>
      <c r="D211" s="13" t="s">
        <v>252</v>
      </c>
      <c r="G211" s="1"/>
      <c r="H211" s="1"/>
      <c r="I211" s="9"/>
    </row>
    <row r="212" spans="1:9" s="19" customFormat="1" ht="21.65" customHeight="1" x14ac:dyDescent="0.35">
      <c r="A212" s="12" t="s">
        <v>147</v>
      </c>
      <c r="B212" s="19">
        <v>3</v>
      </c>
      <c r="C212" s="19" t="s">
        <v>484</v>
      </c>
      <c r="F212" s="19" t="s">
        <v>669</v>
      </c>
      <c r="G212" s="9"/>
      <c r="H212" s="9"/>
      <c r="I212" s="9"/>
    </row>
    <row r="213" spans="1:9" ht="83.25" customHeight="1" x14ac:dyDescent="0.35">
      <c r="A213" s="12" t="s">
        <v>583</v>
      </c>
      <c r="B213" s="25">
        <v>3</v>
      </c>
      <c r="C213" s="19" t="s">
        <v>973</v>
      </c>
      <c r="D213" s="13" t="s">
        <v>731</v>
      </c>
      <c r="F213" s="13" t="s">
        <v>670</v>
      </c>
      <c r="G213" s="1"/>
      <c r="H213" s="1"/>
      <c r="I213" s="9"/>
    </row>
    <row r="214" spans="1:9" ht="31" x14ac:dyDescent="0.35">
      <c r="A214" s="15" t="s">
        <v>148</v>
      </c>
      <c r="B214" s="17"/>
      <c r="C214" s="17" t="s">
        <v>81</v>
      </c>
      <c r="D214" s="17" t="s">
        <v>234</v>
      </c>
      <c r="E214" s="17" t="s">
        <v>690</v>
      </c>
      <c r="F214" s="17" t="s">
        <v>688</v>
      </c>
      <c r="G214" s="17" t="s">
        <v>275</v>
      </c>
      <c r="H214" s="17" t="s">
        <v>276</v>
      </c>
      <c r="I214" s="17" t="s">
        <v>277</v>
      </c>
    </row>
    <row r="215" spans="1:9" ht="31" x14ac:dyDescent="0.35">
      <c r="A215" s="12" t="s">
        <v>149</v>
      </c>
      <c r="B215" s="19">
        <v>1</v>
      </c>
      <c r="C215" s="19" t="s">
        <v>485</v>
      </c>
      <c r="D215" s="19"/>
      <c r="E215" s="19" t="s">
        <v>771</v>
      </c>
      <c r="F215" s="19"/>
      <c r="G215" s="1"/>
      <c r="H215" s="1"/>
      <c r="I215" s="9"/>
    </row>
    <row r="216" spans="1:9" ht="67" customHeight="1" x14ac:dyDescent="0.35">
      <c r="A216" s="12" t="s">
        <v>150</v>
      </c>
      <c r="B216" s="25">
        <v>1</v>
      </c>
      <c r="C216" s="19" t="s">
        <v>570</v>
      </c>
      <c r="D216" s="19" t="s">
        <v>555</v>
      </c>
      <c r="E216" s="25" t="s">
        <v>772</v>
      </c>
      <c r="F216" s="13" t="s">
        <v>642</v>
      </c>
      <c r="G216" s="1"/>
      <c r="H216" s="1"/>
      <c r="I216" s="9"/>
    </row>
    <row r="217" spans="1:9" ht="50.25" customHeight="1" x14ac:dyDescent="0.35">
      <c r="A217" s="12" t="s">
        <v>355</v>
      </c>
      <c r="B217" s="25">
        <v>1</v>
      </c>
      <c r="C217" s="19" t="s">
        <v>574</v>
      </c>
      <c r="D217" s="19" t="s">
        <v>556</v>
      </c>
      <c r="E217" s="25" t="s">
        <v>773</v>
      </c>
      <c r="F217" s="13" t="s">
        <v>643</v>
      </c>
      <c r="G217" s="1"/>
      <c r="H217" s="1"/>
      <c r="I217" s="9"/>
    </row>
    <row r="218" spans="1:9" ht="81.75" customHeight="1" x14ac:dyDescent="0.35">
      <c r="A218" s="12" t="s">
        <v>151</v>
      </c>
      <c r="B218" s="25">
        <v>1</v>
      </c>
      <c r="C218" s="25" t="s">
        <v>526</v>
      </c>
      <c r="D218" s="19" t="s">
        <v>726</v>
      </c>
      <c r="E218" s="25" t="s">
        <v>774</v>
      </c>
      <c r="F218" s="25"/>
      <c r="G218" s="1"/>
      <c r="H218" s="1"/>
      <c r="I218" s="9"/>
    </row>
    <row r="219" spans="1:9" ht="31" x14ac:dyDescent="0.35">
      <c r="A219" s="12" t="s">
        <v>152</v>
      </c>
      <c r="B219" s="25">
        <v>1</v>
      </c>
      <c r="C219" s="13" t="s">
        <v>486</v>
      </c>
      <c r="D219" s="19"/>
      <c r="E219" s="13" t="s">
        <v>774</v>
      </c>
      <c r="G219" s="1"/>
      <c r="H219" s="1"/>
      <c r="I219" s="9"/>
    </row>
    <row r="220" spans="1:9" ht="31" x14ac:dyDescent="0.35">
      <c r="A220" s="12" t="s">
        <v>153</v>
      </c>
      <c r="B220" s="25">
        <v>1</v>
      </c>
      <c r="C220" s="13" t="s">
        <v>487</v>
      </c>
      <c r="D220" s="19"/>
      <c r="E220" s="13" t="s">
        <v>774</v>
      </c>
      <c r="G220" s="1"/>
      <c r="H220" s="1"/>
      <c r="I220" s="9"/>
    </row>
    <row r="221" spans="1:9" ht="31" x14ac:dyDescent="0.35">
      <c r="A221" s="12" t="s">
        <v>330</v>
      </c>
      <c r="B221" s="25">
        <v>1</v>
      </c>
      <c r="C221" s="25" t="s">
        <v>974</v>
      </c>
      <c r="D221" s="19"/>
      <c r="E221" s="25"/>
      <c r="F221" s="25"/>
      <c r="G221" s="1"/>
      <c r="H221" s="1"/>
      <c r="I221" s="9"/>
    </row>
    <row r="222" spans="1:9" x14ac:dyDescent="0.35">
      <c r="A222" s="15" t="s">
        <v>597</v>
      </c>
      <c r="B222" s="26"/>
      <c r="C222" s="26" t="s">
        <v>598</v>
      </c>
      <c r="D222" s="17" t="s">
        <v>234</v>
      </c>
      <c r="E222" s="26"/>
      <c r="F222" s="17"/>
      <c r="G222" s="26"/>
      <c r="H222" s="26"/>
      <c r="I222" s="26"/>
    </row>
    <row r="223" spans="1:9" ht="24.75" customHeight="1" x14ac:dyDescent="0.35">
      <c r="A223" s="12" t="s">
        <v>599</v>
      </c>
      <c r="B223" s="19">
        <v>3</v>
      </c>
      <c r="C223" s="19" t="s">
        <v>600</v>
      </c>
      <c r="D223" s="19"/>
      <c r="E223" s="19"/>
      <c r="F223" s="19" t="s">
        <v>606</v>
      </c>
      <c r="G223" s="1"/>
      <c r="H223" s="9"/>
      <c r="I223" s="9"/>
    </row>
    <row r="224" spans="1:9" x14ac:dyDescent="0.35">
      <c r="A224" s="15" t="s">
        <v>154</v>
      </c>
      <c r="B224" s="27"/>
      <c r="C224" s="54" t="s">
        <v>155</v>
      </c>
      <c r="D224" s="54"/>
      <c r="E224" s="54"/>
      <c r="F224" s="54"/>
      <c r="G224" s="54"/>
      <c r="H224" s="54"/>
      <c r="I224" s="54"/>
    </row>
    <row r="225" spans="1:17" ht="75" customHeight="1" x14ac:dyDescent="0.35">
      <c r="A225" s="15"/>
      <c r="B225" s="16"/>
      <c r="C225" s="57" t="s">
        <v>300</v>
      </c>
      <c r="D225" s="58"/>
      <c r="E225" s="56"/>
      <c r="F225" s="56"/>
      <c r="G225" s="56"/>
      <c r="H225" s="56"/>
      <c r="I225" s="56"/>
    </row>
    <row r="226" spans="1:17" ht="75" customHeight="1" x14ac:dyDescent="0.35">
      <c r="A226" s="15"/>
      <c r="B226" s="16"/>
      <c r="C226" s="55" t="s">
        <v>301</v>
      </c>
      <c r="D226" s="55"/>
      <c r="E226" s="56"/>
      <c r="F226" s="56"/>
      <c r="G226" s="56"/>
      <c r="H226" s="56"/>
      <c r="I226" s="56"/>
    </row>
    <row r="227" spans="1:17" ht="75" customHeight="1" x14ac:dyDescent="0.35">
      <c r="A227" s="15"/>
      <c r="B227" s="16"/>
      <c r="C227" s="55" t="s">
        <v>302</v>
      </c>
      <c r="D227" s="55"/>
      <c r="E227" s="56"/>
      <c r="F227" s="56"/>
      <c r="G227" s="56"/>
      <c r="H227" s="56"/>
      <c r="I227" s="56"/>
    </row>
    <row r="228" spans="1:17" ht="75" customHeight="1" x14ac:dyDescent="0.35">
      <c r="A228" s="15"/>
      <c r="B228" s="16"/>
      <c r="C228" s="55" t="s">
        <v>303</v>
      </c>
      <c r="D228" s="55"/>
      <c r="E228" s="56"/>
      <c r="F228" s="56"/>
      <c r="G228" s="56"/>
      <c r="H228" s="56"/>
      <c r="I228" s="56"/>
    </row>
    <row r="229" spans="1:17" ht="46.5" x14ac:dyDescent="0.35">
      <c r="A229" s="15" t="s">
        <v>156</v>
      </c>
      <c r="B229" s="17"/>
      <c r="C229" s="17" t="s">
        <v>253</v>
      </c>
      <c r="D229" s="26" t="s">
        <v>254</v>
      </c>
      <c r="E229" s="17" t="s">
        <v>690</v>
      </c>
      <c r="F229" s="17" t="s">
        <v>688</v>
      </c>
      <c r="G229" s="17" t="s">
        <v>275</v>
      </c>
      <c r="H229" s="17" t="s">
        <v>276</v>
      </c>
      <c r="I229" s="17" t="s">
        <v>277</v>
      </c>
      <c r="J229" s="16" t="s">
        <v>258</v>
      </c>
      <c r="K229" s="16" t="s">
        <v>259</v>
      </c>
      <c r="L229" s="16" t="s">
        <v>260</v>
      </c>
      <c r="M229" s="16" t="s">
        <v>261</v>
      </c>
      <c r="N229" s="16" t="s">
        <v>262</v>
      </c>
      <c r="O229" s="16" t="s">
        <v>263</v>
      </c>
      <c r="P229" s="16" t="s">
        <v>268</v>
      </c>
      <c r="Q229" s="16" t="s">
        <v>756</v>
      </c>
    </row>
    <row r="230" spans="1:17" x14ac:dyDescent="0.35">
      <c r="A230" s="12" t="s">
        <v>157</v>
      </c>
      <c r="B230" s="19">
        <v>1</v>
      </c>
      <c r="C230" s="19" t="s">
        <v>488</v>
      </c>
      <c r="D230" s="19"/>
      <c r="E230" s="19" t="s">
        <v>799</v>
      </c>
      <c r="F230" s="19"/>
      <c r="G230" s="1"/>
      <c r="H230" s="1"/>
      <c r="I230" s="9"/>
      <c r="J230" s="18" t="s">
        <v>264</v>
      </c>
      <c r="K230" s="13">
        <f>COUNTIF($B230:$B245,"=1")</f>
        <v>11</v>
      </c>
      <c r="L230" s="13">
        <f>COUNTIFS($B$230:$B$245,"=1",($G$230:$G$245),"=2")</f>
        <v>0</v>
      </c>
      <c r="M230" s="13">
        <f>COUNTIFS($B$230:$B$245,"=1",($G$230:$G$245),"=1")</f>
        <v>0</v>
      </c>
      <c r="N230" s="13">
        <f>COUNTIFS($B$230:$B$245,"=1",($G$230:$G$245),"=0")</f>
        <v>0</v>
      </c>
      <c r="O230" s="13">
        <f>COUNTIFS($B$230:$B$245,"=1",($G$230:$G$245),"=7")</f>
        <v>0</v>
      </c>
      <c r="P230" s="13">
        <f>COUNTIFS($B$230:$B$245,"=1",($G$230:$G$245),"=8")</f>
        <v>0</v>
      </c>
      <c r="Q230" s="20">
        <f>L230/(K230-P230)*100</f>
        <v>0</v>
      </c>
    </row>
    <row r="231" spans="1:17" s="12" customFormat="1" ht="31" x14ac:dyDescent="0.35">
      <c r="A231" s="15" t="s">
        <v>158</v>
      </c>
      <c r="B231" s="15"/>
      <c r="C231" s="15" t="s">
        <v>358</v>
      </c>
      <c r="D231" s="15" t="s">
        <v>234</v>
      </c>
      <c r="E231" s="15" t="s">
        <v>690</v>
      </c>
      <c r="F231" s="15" t="s">
        <v>688</v>
      </c>
      <c r="G231" s="15" t="s">
        <v>275</v>
      </c>
      <c r="H231" s="15" t="s">
        <v>276</v>
      </c>
      <c r="I231" s="15" t="s">
        <v>277</v>
      </c>
      <c r="J231" s="15" t="s">
        <v>265</v>
      </c>
      <c r="K231" s="12">
        <f>COUNTIF($B230:$B245,"=2")</f>
        <v>1</v>
      </c>
      <c r="L231" s="12">
        <f>COUNTIFS($B$230:$B$245,"=2",($G$230:$G$245),"=2")</f>
        <v>0</v>
      </c>
      <c r="M231" s="12">
        <f>COUNTIFS($B$230:$B$245,"=2",($G$230:$G$245),"=1")</f>
        <v>0</v>
      </c>
      <c r="N231" s="12">
        <f>COUNTIFS($B$230:$B$245,"=2",($G$230:$G$245),"=0")</f>
        <v>0</v>
      </c>
      <c r="O231" s="12">
        <f>COUNTIFS($B$230:$B$245,"=2",($G$230:$G$245),"=7")</f>
        <v>0</v>
      </c>
      <c r="P231" s="12">
        <f>COUNTIFS($B$230:$B$245,"=2",($G$230:$G$245),"=8")</f>
        <v>0</v>
      </c>
      <c r="Q231" s="23">
        <f>L231/(K231-P231)*100</f>
        <v>0</v>
      </c>
    </row>
    <row r="232" spans="1:17" ht="38.5" customHeight="1" x14ac:dyDescent="0.35">
      <c r="A232" s="12" t="s">
        <v>159</v>
      </c>
      <c r="B232" s="13">
        <v>1</v>
      </c>
      <c r="C232" s="13" t="s">
        <v>346</v>
      </c>
      <c r="E232" s="13" t="s">
        <v>800</v>
      </c>
      <c r="F232" s="13" t="s">
        <v>681</v>
      </c>
      <c r="G232" s="1"/>
      <c r="H232" s="1"/>
      <c r="I232" s="1"/>
      <c r="J232" s="18" t="s">
        <v>266</v>
      </c>
      <c r="K232" s="13">
        <f>COUNTIF($B230:$B245,"=3")</f>
        <v>0</v>
      </c>
      <c r="L232" s="13">
        <f>COUNTIFS($B$230:$B$245,"=3",($G$230:$G$245),"=2")</f>
        <v>0</v>
      </c>
      <c r="M232" s="13">
        <f>COUNTIFS($B$230:$B$245,"=3",($G$230:$G$245),"=1")</f>
        <v>0</v>
      </c>
      <c r="N232" s="13">
        <f>COUNTIFS($B$230:$B$245,"=3",($G$230:$G$245),"=0")</f>
        <v>0</v>
      </c>
      <c r="O232" s="13">
        <f>COUNTIFS($B$230:$B$245,"=3",($G$230:$G$245),"=7")</f>
        <v>0</v>
      </c>
      <c r="P232" s="13">
        <f>COUNTIFS($B$230:$B$245,"=3",($G$230:$G$245),"=8")</f>
        <v>0</v>
      </c>
      <c r="Q232" s="20"/>
    </row>
    <row r="233" spans="1:17" ht="48" customHeight="1" x14ac:dyDescent="0.35">
      <c r="A233" s="12" t="s">
        <v>160</v>
      </c>
      <c r="B233" s="25">
        <v>1</v>
      </c>
      <c r="C233" s="19" t="s">
        <v>534</v>
      </c>
      <c r="D233" s="25" t="s">
        <v>944</v>
      </c>
      <c r="E233" s="13" t="s">
        <v>775</v>
      </c>
      <c r="F233" s="13" t="s">
        <v>644</v>
      </c>
      <c r="G233" s="1"/>
      <c r="H233" s="1"/>
      <c r="I233" s="9"/>
      <c r="J233" s="15" t="s">
        <v>267</v>
      </c>
      <c r="K233" s="15">
        <f t="shared" ref="K233:L233" si="6">SUM(K230:K232)</f>
        <v>12</v>
      </c>
      <c r="L233" s="15">
        <f t="shared" si="6"/>
        <v>0</v>
      </c>
      <c r="M233" s="15">
        <f>SUM(M230:M232)</f>
        <v>0</v>
      </c>
      <c r="N233" s="15">
        <f t="shared" ref="N233:P233" si="7">SUM(N230:N232)</f>
        <v>0</v>
      </c>
      <c r="O233" s="15">
        <f t="shared" si="7"/>
        <v>0</v>
      </c>
      <c r="P233" s="15">
        <f t="shared" si="7"/>
        <v>0</v>
      </c>
      <c r="Q233" s="23">
        <f t="shared" ref="Q233" si="8">L233/(K233-P233)*100</f>
        <v>0</v>
      </c>
    </row>
    <row r="234" spans="1:17" ht="51" customHeight="1" x14ac:dyDescent="0.35">
      <c r="A234" s="12" t="s">
        <v>161</v>
      </c>
      <c r="B234" s="13">
        <v>1</v>
      </c>
      <c r="C234" s="13" t="s">
        <v>894</v>
      </c>
      <c r="E234" s="13" t="s">
        <v>856</v>
      </c>
      <c r="G234" s="1"/>
      <c r="H234" s="1"/>
      <c r="I234" s="1"/>
    </row>
    <row r="235" spans="1:17" s="19" customFormat="1" ht="66" customHeight="1" x14ac:dyDescent="0.35">
      <c r="A235" s="12" t="s">
        <v>384</v>
      </c>
      <c r="B235" s="19">
        <v>1</v>
      </c>
      <c r="C235" s="19" t="s">
        <v>557</v>
      </c>
      <c r="E235" s="19" t="s">
        <v>776</v>
      </c>
      <c r="G235" s="1"/>
      <c r="H235" s="9"/>
      <c r="I235" s="9"/>
    </row>
    <row r="236" spans="1:17" ht="31" x14ac:dyDescent="0.35">
      <c r="A236" s="15" t="s">
        <v>162</v>
      </c>
      <c r="B236" s="17"/>
      <c r="C236" s="17" t="s">
        <v>163</v>
      </c>
      <c r="D236" s="17" t="s">
        <v>234</v>
      </c>
      <c r="E236" s="17" t="s">
        <v>690</v>
      </c>
      <c r="F236" s="17" t="s">
        <v>688</v>
      </c>
      <c r="G236" s="17" t="s">
        <v>275</v>
      </c>
      <c r="H236" s="17" t="s">
        <v>276</v>
      </c>
      <c r="I236" s="17" t="s">
        <v>277</v>
      </c>
    </row>
    <row r="237" spans="1:17" s="19" customFormat="1" ht="31" x14ac:dyDescent="0.35">
      <c r="A237" s="28" t="s">
        <v>923</v>
      </c>
      <c r="B237" s="19">
        <v>1</v>
      </c>
      <c r="C237" s="19" t="s">
        <v>489</v>
      </c>
      <c r="G237" s="1"/>
      <c r="H237" s="9"/>
      <c r="I237" s="9"/>
    </row>
    <row r="238" spans="1:17" ht="31" x14ac:dyDescent="0.35">
      <c r="A238" s="15" t="s">
        <v>164</v>
      </c>
      <c r="B238" s="17"/>
      <c r="C238" s="17" t="s">
        <v>357</v>
      </c>
      <c r="D238" s="17" t="s">
        <v>234</v>
      </c>
      <c r="E238" s="17" t="s">
        <v>690</v>
      </c>
      <c r="F238" s="17" t="s">
        <v>688</v>
      </c>
      <c r="G238" s="17" t="s">
        <v>275</v>
      </c>
      <c r="H238" s="17" t="s">
        <v>276</v>
      </c>
      <c r="I238" s="17" t="s">
        <v>277</v>
      </c>
    </row>
    <row r="239" spans="1:17" s="19" customFormat="1" ht="64.5" customHeight="1" x14ac:dyDescent="0.35">
      <c r="A239" s="12" t="s">
        <v>165</v>
      </c>
      <c r="B239" s="19">
        <v>1</v>
      </c>
      <c r="C239" s="19" t="s">
        <v>364</v>
      </c>
      <c r="E239" s="19" t="s">
        <v>800</v>
      </c>
      <c r="F239" s="19" t="s">
        <v>682</v>
      </c>
      <c r="G239" s="9"/>
      <c r="H239" s="9"/>
      <c r="I239" s="9"/>
    </row>
    <row r="240" spans="1:17" s="19" customFormat="1" ht="39.75" customHeight="1" x14ac:dyDescent="0.35">
      <c r="A240" s="12" t="s">
        <v>356</v>
      </c>
      <c r="B240" s="19">
        <v>1</v>
      </c>
      <c r="C240" s="19" t="s">
        <v>490</v>
      </c>
      <c r="D240" s="19" t="s">
        <v>732</v>
      </c>
      <c r="E240" s="19" t="s">
        <v>800</v>
      </c>
      <c r="G240" s="1"/>
      <c r="H240" s="9"/>
      <c r="I240" s="9"/>
    </row>
    <row r="241" spans="1:17" s="19" customFormat="1" ht="31" x14ac:dyDescent="0.35">
      <c r="A241" s="12" t="s">
        <v>166</v>
      </c>
      <c r="B241" s="19">
        <v>1</v>
      </c>
      <c r="C241" s="19" t="s">
        <v>365</v>
      </c>
      <c r="E241" s="19" t="s">
        <v>777</v>
      </c>
      <c r="G241" s="1"/>
      <c r="H241" s="9"/>
      <c r="I241" s="9"/>
    </row>
    <row r="242" spans="1:17" x14ac:dyDescent="0.35">
      <c r="A242" s="12" t="s">
        <v>167</v>
      </c>
      <c r="B242" s="25">
        <v>1</v>
      </c>
      <c r="C242" s="13" t="s">
        <v>255</v>
      </c>
      <c r="D242" s="19"/>
      <c r="E242" s="13" t="s">
        <v>789</v>
      </c>
      <c r="G242" s="1"/>
      <c r="H242" s="1"/>
      <c r="I242" s="9"/>
    </row>
    <row r="243" spans="1:17" ht="33.65" customHeight="1" x14ac:dyDescent="0.35">
      <c r="A243" s="15" t="s">
        <v>168</v>
      </c>
      <c r="B243" s="17"/>
      <c r="C243" s="17" t="s">
        <v>347</v>
      </c>
      <c r="D243" s="17" t="s">
        <v>234</v>
      </c>
      <c r="E243" s="17" t="s">
        <v>690</v>
      </c>
      <c r="F243" s="17" t="s">
        <v>688</v>
      </c>
      <c r="G243" s="17" t="s">
        <v>645</v>
      </c>
      <c r="H243" s="17" t="s">
        <v>276</v>
      </c>
      <c r="I243" s="17" t="s">
        <v>277</v>
      </c>
    </row>
    <row r="244" spans="1:17" ht="66.75" customHeight="1" x14ac:dyDescent="0.35">
      <c r="A244" s="12" t="s">
        <v>169</v>
      </c>
      <c r="B244" s="25">
        <v>1</v>
      </c>
      <c r="C244" s="19" t="s">
        <v>582</v>
      </c>
      <c r="E244" s="19" t="s">
        <v>817</v>
      </c>
      <c r="F244" s="13" t="s">
        <v>646</v>
      </c>
      <c r="G244" s="1"/>
      <c r="H244" s="1"/>
      <c r="I244" s="9"/>
    </row>
    <row r="245" spans="1:17" ht="47.5" customHeight="1" x14ac:dyDescent="0.35">
      <c r="A245" s="12" t="s">
        <v>170</v>
      </c>
      <c r="B245" s="19">
        <v>2</v>
      </c>
      <c r="C245" s="19" t="s">
        <v>491</v>
      </c>
      <c r="D245" s="25"/>
      <c r="E245" s="25"/>
      <c r="F245" s="13" t="s">
        <v>711</v>
      </c>
      <c r="G245" s="1"/>
      <c r="H245" s="1"/>
      <c r="I245" s="9"/>
    </row>
    <row r="246" spans="1:17" x14ac:dyDescent="0.35">
      <c r="A246" s="15" t="s">
        <v>171</v>
      </c>
      <c r="B246" s="27"/>
      <c r="C246" s="54" t="s">
        <v>172</v>
      </c>
      <c r="D246" s="54"/>
      <c r="E246" s="54"/>
      <c r="F246" s="54"/>
      <c r="G246" s="54"/>
      <c r="H246" s="54"/>
      <c r="I246" s="54"/>
    </row>
    <row r="247" spans="1:17" ht="75" customHeight="1" x14ac:dyDescent="0.35">
      <c r="A247" s="15"/>
      <c r="B247" s="16"/>
      <c r="C247" s="55" t="s">
        <v>307</v>
      </c>
      <c r="D247" s="55"/>
      <c r="E247" s="56"/>
      <c r="F247" s="56"/>
      <c r="G247" s="56"/>
      <c r="H247" s="56"/>
      <c r="I247" s="56"/>
    </row>
    <row r="248" spans="1:17" ht="75" customHeight="1" x14ac:dyDescent="0.35">
      <c r="A248" s="15"/>
      <c r="B248" s="16"/>
      <c r="C248" s="55" t="s">
        <v>304</v>
      </c>
      <c r="D248" s="55"/>
      <c r="E248" s="56"/>
      <c r="F248" s="56"/>
      <c r="G248" s="56"/>
      <c r="H248" s="56"/>
      <c r="I248" s="56"/>
    </row>
    <row r="249" spans="1:17" ht="75" customHeight="1" x14ac:dyDescent="0.35">
      <c r="A249" s="15"/>
      <c r="B249" s="16"/>
      <c r="C249" s="55" t="s">
        <v>305</v>
      </c>
      <c r="D249" s="55"/>
      <c r="E249" s="56"/>
      <c r="F249" s="56"/>
      <c r="G249" s="56"/>
      <c r="H249" s="56"/>
      <c r="I249" s="56"/>
    </row>
    <row r="250" spans="1:17" ht="75" customHeight="1" x14ac:dyDescent="0.35">
      <c r="A250" s="15"/>
      <c r="B250" s="16"/>
      <c r="C250" s="55" t="s">
        <v>306</v>
      </c>
      <c r="D250" s="55"/>
      <c r="E250" s="56"/>
      <c r="F250" s="56"/>
      <c r="G250" s="56"/>
      <c r="H250" s="56"/>
      <c r="I250" s="56"/>
    </row>
    <row r="251" spans="1:17" ht="31" x14ac:dyDescent="0.35">
      <c r="A251" s="15" t="s">
        <v>173</v>
      </c>
      <c r="B251" s="17"/>
      <c r="C251" s="17" t="s">
        <v>174</v>
      </c>
      <c r="D251" s="17" t="s">
        <v>234</v>
      </c>
      <c r="E251" s="17" t="s">
        <v>690</v>
      </c>
      <c r="F251" s="17" t="s">
        <v>688</v>
      </c>
      <c r="G251" s="17" t="s">
        <v>275</v>
      </c>
      <c r="H251" s="17" t="s">
        <v>276</v>
      </c>
      <c r="I251" s="17" t="s">
        <v>277</v>
      </c>
      <c r="J251" s="16" t="s">
        <v>258</v>
      </c>
      <c r="K251" s="16" t="s">
        <v>259</v>
      </c>
      <c r="L251" s="16" t="s">
        <v>260</v>
      </c>
      <c r="M251" s="16" t="s">
        <v>261</v>
      </c>
      <c r="N251" s="16" t="s">
        <v>262</v>
      </c>
      <c r="O251" s="16" t="s">
        <v>263</v>
      </c>
      <c r="P251" s="16" t="s">
        <v>268</v>
      </c>
      <c r="Q251" s="16" t="s">
        <v>756</v>
      </c>
    </row>
    <row r="252" spans="1:17" s="19" customFormat="1" ht="63.75" customHeight="1" x14ac:dyDescent="0.35">
      <c r="A252" s="12" t="s">
        <v>175</v>
      </c>
      <c r="B252" s="19">
        <v>1</v>
      </c>
      <c r="C252" s="36" t="s">
        <v>621</v>
      </c>
      <c r="D252" s="36" t="s">
        <v>733</v>
      </c>
      <c r="E252" s="19" t="s">
        <v>622</v>
      </c>
      <c r="G252" s="1"/>
      <c r="H252" s="9"/>
      <c r="I252" s="9"/>
      <c r="J252" s="18" t="s">
        <v>264</v>
      </c>
      <c r="K252" s="13">
        <f>COUNTIF($B252:$B302,"=1")</f>
        <v>38</v>
      </c>
      <c r="L252" s="13">
        <f>COUNTIFS($B$252:$B$302,"=1",($G$252:$G$302),"=2")</f>
        <v>0</v>
      </c>
      <c r="M252" s="13">
        <f>COUNTIFS($B$252:$B$302,"=1",($G$252:$G$302),"=1")</f>
        <v>0</v>
      </c>
      <c r="N252" s="13">
        <f>COUNTIFS($B$252:$B$302,"=1",($G$252:$G$302),"=0")</f>
        <v>0</v>
      </c>
      <c r="O252" s="13">
        <f>COUNTIFS($B$252:$B$302,"=1",($G$252:$G$302),"=7")</f>
        <v>0</v>
      </c>
      <c r="P252" s="13">
        <f>COUNTIFS($B$252:$B$302,"=1",($G$252:$G$302),"=8")</f>
        <v>0</v>
      </c>
      <c r="Q252" s="20">
        <f>L252/(K252-P252)*100</f>
        <v>0</v>
      </c>
    </row>
    <row r="253" spans="1:17" ht="63" customHeight="1" x14ac:dyDescent="0.35">
      <c r="A253" s="12" t="s">
        <v>176</v>
      </c>
      <c r="B253" s="25">
        <v>1</v>
      </c>
      <c r="C253" s="19" t="s">
        <v>945</v>
      </c>
      <c r="E253" s="13" t="s">
        <v>857</v>
      </c>
      <c r="F253" s="13" t="s">
        <v>647</v>
      </c>
      <c r="G253" s="1"/>
      <c r="H253" s="1"/>
      <c r="I253" s="9"/>
      <c r="J253" s="18" t="s">
        <v>265</v>
      </c>
      <c r="K253" s="13">
        <f>COUNTIF($B252:$B302,"=2")</f>
        <v>7</v>
      </c>
      <c r="L253" s="13">
        <f>COUNTIFS($B$252:$B$302,"=2",($G$252:$G$302),"=2")</f>
        <v>0</v>
      </c>
      <c r="M253" s="13">
        <f>COUNTIFS($B$252:$B$302,"=2",($G$252:$G$302),"=1")</f>
        <v>0</v>
      </c>
      <c r="N253" s="13">
        <f>COUNTIFS($B$252:$B$302,"=2",($G$252:$G$302),"=0")</f>
        <v>0</v>
      </c>
      <c r="O253" s="13">
        <f>COUNTIFS($B$252:$B$302,"=2",($G$252:$G$302),"=7")</f>
        <v>0</v>
      </c>
      <c r="P253" s="13">
        <f>COUNTIFS($B$252:$B$302,"=2",($G$252:$G$302),"=8")</f>
        <v>0</v>
      </c>
      <c r="Q253" s="20">
        <f>L253/(K253-P253)*100</f>
        <v>0</v>
      </c>
    </row>
    <row r="254" spans="1:17" ht="31" x14ac:dyDescent="0.35">
      <c r="A254" s="12" t="s">
        <v>177</v>
      </c>
      <c r="B254" s="25">
        <v>1</v>
      </c>
      <c r="C254" s="13" t="s">
        <v>492</v>
      </c>
      <c r="D254" s="13" t="s">
        <v>734</v>
      </c>
      <c r="E254" s="13" t="s">
        <v>820</v>
      </c>
      <c r="G254" s="1"/>
      <c r="H254" s="1"/>
      <c r="I254" s="9"/>
      <c r="J254" s="18" t="s">
        <v>266</v>
      </c>
      <c r="K254" s="13">
        <f>COUNTIF($B252:$B302,"=3")</f>
        <v>1</v>
      </c>
      <c r="L254" s="13">
        <f>COUNTIFS($B$252:$B$302,"=3",($G$252:$G$302),"=2")</f>
        <v>0</v>
      </c>
      <c r="M254" s="13">
        <f>COUNTIFS($B$252:$B$302,"=3",($G$252:$G$302),"=1")</f>
        <v>0</v>
      </c>
      <c r="N254" s="13">
        <f>COUNTIFS($B$252:$B$302,"=3",($G$252:$G$302),"=0")</f>
        <v>0</v>
      </c>
      <c r="O254" s="13">
        <f>COUNTIFS($B$252:$B$302,"=3",($G$252:$G$302),"=7")</f>
        <v>0</v>
      </c>
      <c r="P254" s="13">
        <f>COUNTIFS($B$252:$B$302,"=3",($G$252:$G$302),"=8")</f>
        <v>0</v>
      </c>
      <c r="Q254" s="20">
        <f>L254/(K254-P254)*100</f>
        <v>0</v>
      </c>
    </row>
    <row r="255" spans="1:17" ht="46.5" x14ac:dyDescent="0.35">
      <c r="A255" s="12" t="s">
        <v>178</v>
      </c>
      <c r="B255" s="25">
        <v>1</v>
      </c>
      <c r="C255" s="13" t="s">
        <v>585</v>
      </c>
      <c r="D255" s="13" t="s">
        <v>735</v>
      </c>
      <c r="E255" s="19" t="s">
        <v>858</v>
      </c>
      <c r="F255" s="19"/>
      <c r="G255" s="1"/>
      <c r="H255" s="1"/>
      <c r="I255" s="9"/>
      <c r="J255" s="17" t="s">
        <v>267</v>
      </c>
      <c r="K255" s="17">
        <f>SUM(K252:K254)</f>
        <v>46</v>
      </c>
      <c r="L255" s="17">
        <f t="shared" ref="L255:P255" si="9">SUM(L252:L254)</f>
        <v>0</v>
      </c>
      <c r="M255" s="17">
        <f t="shared" si="9"/>
        <v>0</v>
      </c>
      <c r="N255" s="17">
        <f t="shared" si="9"/>
        <v>0</v>
      </c>
      <c r="O255" s="17">
        <f t="shared" si="9"/>
        <v>0</v>
      </c>
      <c r="P255" s="17">
        <f t="shared" si="9"/>
        <v>0</v>
      </c>
      <c r="Q255" s="23">
        <f t="shared" ref="Q255" si="10">L255/(K255-P255)*100</f>
        <v>0</v>
      </c>
    </row>
    <row r="256" spans="1:17" ht="31" x14ac:dyDescent="0.35">
      <c r="A256" s="15" t="s">
        <v>179</v>
      </c>
      <c r="B256" s="17"/>
      <c r="C256" s="17" t="s">
        <v>180</v>
      </c>
      <c r="D256" s="17" t="s">
        <v>234</v>
      </c>
      <c r="E256" s="17" t="s">
        <v>690</v>
      </c>
      <c r="F256" s="17" t="s">
        <v>688</v>
      </c>
      <c r="G256" s="17" t="s">
        <v>275</v>
      </c>
      <c r="H256" s="17" t="s">
        <v>276</v>
      </c>
      <c r="I256" s="17" t="s">
        <v>277</v>
      </c>
    </row>
    <row r="257" spans="1:17" ht="38.25" customHeight="1" x14ac:dyDescent="0.35">
      <c r="A257" s="12" t="s">
        <v>181</v>
      </c>
      <c r="B257" s="19">
        <v>1</v>
      </c>
      <c r="C257" s="19" t="s">
        <v>493</v>
      </c>
      <c r="D257" s="19" t="s">
        <v>256</v>
      </c>
      <c r="E257" s="13" t="s">
        <v>821</v>
      </c>
      <c r="G257" s="1"/>
      <c r="H257" s="1"/>
      <c r="I257" s="9"/>
    </row>
    <row r="258" spans="1:17" x14ac:dyDescent="0.35">
      <c r="A258" s="12" t="s">
        <v>182</v>
      </c>
      <c r="B258" s="25">
        <v>1</v>
      </c>
      <c r="C258" s="13" t="s">
        <v>494</v>
      </c>
      <c r="E258" s="13" t="s">
        <v>821</v>
      </c>
      <c r="G258" s="1"/>
      <c r="H258" s="1"/>
      <c r="I258" s="9"/>
      <c r="J258" s="19"/>
      <c r="K258" s="19"/>
      <c r="L258" s="19"/>
      <c r="M258" s="19"/>
      <c r="N258" s="19"/>
      <c r="O258" s="19"/>
      <c r="P258" s="19"/>
      <c r="Q258" s="19"/>
    </row>
    <row r="259" spans="1:17" ht="25" customHeight="1" x14ac:dyDescent="0.35">
      <c r="A259" s="12" t="s">
        <v>183</v>
      </c>
      <c r="B259" s="13">
        <v>1</v>
      </c>
      <c r="C259" s="13" t="s">
        <v>895</v>
      </c>
      <c r="E259" s="13" t="s">
        <v>212</v>
      </c>
      <c r="G259" s="1"/>
      <c r="H259" s="1"/>
      <c r="I259" s="1"/>
    </row>
    <row r="260" spans="1:17" s="19" customFormat="1" ht="65.25" customHeight="1" x14ac:dyDescent="0.35">
      <c r="A260" s="12" t="s">
        <v>331</v>
      </c>
      <c r="B260" s="19">
        <v>1</v>
      </c>
      <c r="C260" s="19" t="s">
        <v>558</v>
      </c>
      <c r="D260" s="19" t="s">
        <v>946</v>
      </c>
      <c r="F260" s="19" t="s">
        <v>712</v>
      </c>
      <c r="G260" s="9"/>
      <c r="H260" s="9"/>
      <c r="I260" s="9"/>
    </row>
    <row r="261" spans="1:17" ht="31" x14ac:dyDescent="0.35">
      <c r="A261" s="15" t="s">
        <v>184</v>
      </c>
      <c r="B261" s="17"/>
      <c r="C261" s="17" t="s">
        <v>185</v>
      </c>
      <c r="D261" s="17" t="s">
        <v>234</v>
      </c>
      <c r="E261" s="17" t="s">
        <v>690</v>
      </c>
      <c r="F261" s="17" t="s">
        <v>688</v>
      </c>
      <c r="G261" s="17" t="s">
        <v>275</v>
      </c>
      <c r="H261" s="17" t="s">
        <v>276</v>
      </c>
      <c r="I261" s="17" t="s">
        <v>277</v>
      </c>
    </row>
    <row r="262" spans="1:17" ht="31.5" customHeight="1" x14ac:dyDescent="0.35">
      <c r="A262" s="12" t="s">
        <v>186</v>
      </c>
      <c r="B262" s="13">
        <v>1</v>
      </c>
      <c r="C262" s="13" t="s">
        <v>495</v>
      </c>
      <c r="E262" s="13" t="s">
        <v>859</v>
      </c>
      <c r="G262" s="1"/>
      <c r="H262" s="1"/>
      <c r="I262" s="1"/>
    </row>
    <row r="263" spans="1:17" ht="30.75" customHeight="1" x14ac:dyDescent="0.35">
      <c r="A263" s="12" t="s">
        <v>385</v>
      </c>
      <c r="B263" s="25">
        <v>1</v>
      </c>
      <c r="C263" s="19" t="s">
        <v>565</v>
      </c>
      <c r="D263" s="13" t="s">
        <v>736</v>
      </c>
      <c r="E263" s="13" t="s">
        <v>859</v>
      </c>
      <c r="G263" s="1"/>
      <c r="H263" s="1"/>
      <c r="I263" s="9"/>
    </row>
    <row r="264" spans="1:17" s="19" customFormat="1" ht="84" customHeight="1" x14ac:dyDescent="0.35">
      <c r="A264" s="12" t="s">
        <v>386</v>
      </c>
      <c r="B264" s="19">
        <v>1</v>
      </c>
      <c r="C264" s="19" t="s">
        <v>713</v>
      </c>
      <c r="E264" s="19" t="s">
        <v>860</v>
      </c>
      <c r="F264" s="19" t="s">
        <v>714</v>
      </c>
      <c r="G264" s="9"/>
      <c r="H264" s="9"/>
      <c r="I264" s="9"/>
    </row>
    <row r="265" spans="1:17" ht="33.75" customHeight="1" x14ac:dyDescent="0.35">
      <c r="A265" s="12" t="s">
        <v>387</v>
      </c>
      <c r="B265" s="13">
        <v>1</v>
      </c>
      <c r="C265" s="13" t="s">
        <v>896</v>
      </c>
      <c r="E265" s="13" t="s">
        <v>859</v>
      </c>
      <c r="G265" s="1"/>
      <c r="H265" s="1"/>
      <c r="I265" s="1"/>
    </row>
    <row r="266" spans="1:17" ht="19.5" customHeight="1" x14ac:dyDescent="0.35">
      <c r="A266" s="12" t="s">
        <v>388</v>
      </c>
      <c r="B266" s="25">
        <v>1</v>
      </c>
      <c r="C266" s="13" t="s">
        <v>496</v>
      </c>
      <c r="E266" s="13" t="s">
        <v>859</v>
      </c>
      <c r="G266" s="1"/>
      <c r="H266" s="1"/>
      <c r="I266" s="9"/>
    </row>
    <row r="267" spans="1:17" ht="94.4" customHeight="1" x14ac:dyDescent="0.35">
      <c r="A267" s="15" t="s">
        <v>187</v>
      </c>
      <c r="B267" s="17"/>
      <c r="C267" s="17" t="s">
        <v>257</v>
      </c>
      <c r="D267" s="17" t="s">
        <v>234</v>
      </c>
      <c r="E267" s="17" t="s">
        <v>690</v>
      </c>
      <c r="F267" s="17" t="s">
        <v>688</v>
      </c>
      <c r="G267" s="17" t="s">
        <v>655</v>
      </c>
      <c r="H267" s="17" t="s">
        <v>276</v>
      </c>
      <c r="I267" s="17" t="s">
        <v>277</v>
      </c>
    </row>
    <row r="268" spans="1:17" ht="40.5" customHeight="1" x14ac:dyDescent="0.35">
      <c r="A268" s="12" t="s">
        <v>188</v>
      </c>
      <c r="B268" s="19">
        <v>1</v>
      </c>
      <c r="C268" s="19" t="s">
        <v>623</v>
      </c>
      <c r="D268" s="19"/>
      <c r="E268" s="19" t="s">
        <v>618</v>
      </c>
      <c r="F268" s="19"/>
      <c r="G268" s="1"/>
      <c r="H268" s="1"/>
      <c r="I268" s="9"/>
    </row>
    <row r="269" spans="1:17" ht="31" x14ac:dyDescent="0.35">
      <c r="A269" s="12" t="s">
        <v>189</v>
      </c>
      <c r="B269" s="19">
        <v>1</v>
      </c>
      <c r="C269" s="19" t="s">
        <v>624</v>
      </c>
      <c r="D269" s="19"/>
      <c r="E269" s="19" t="s">
        <v>618</v>
      </c>
      <c r="F269" s="19"/>
      <c r="G269" s="1"/>
      <c r="H269" s="1"/>
      <c r="I269" s="9"/>
    </row>
    <row r="270" spans="1:17" ht="45.75" customHeight="1" x14ac:dyDescent="0.35">
      <c r="A270" s="12" t="s">
        <v>190</v>
      </c>
      <c r="B270" s="19">
        <v>1</v>
      </c>
      <c r="C270" s="19" t="s">
        <v>625</v>
      </c>
      <c r="D270" s="19"/>
      <c r="E270" s="19" t="s">
        <v>618</v>
      </c>
      <c r="F270" s="19"/>
      <c r="G270" s="1"/>
      <c r="H270" s="1"/>
      <c r="I270" s="9"/>
    </row>
    <row r="271" spans="1:17" ht="36" customHeight="1" x14ac:dyDescent="0.35">
      <c r="A271" s="12" t="s">
        <v>191</v>
      </c>
      <c r="B271" s="19">
        <v>1</v>
      </c>
      <c r="C271" s="19" t="s">
        <v>626</v>
      </c>
      <c r="D271" s="19"/>
      <c r="E271" s="19" t="s">
        <v>618</v>
      </c>
      <c r="F271" s="19"/>
      <c r="G271" s="1"/>
      <c r="H271" s="1"/>
      <c r="I271" s="9"/>
    </row>
    <row r="272" spans="1:17" ht="33.75" customHeight="1" x14ac:dyDescent="0.35">
      <c r="A272" s="12" t="s">
        <v>332</v>
      </c>
      <c r="B272" s="19">
        <v>1</v>
      </c>
      <c r="C272" s="19" t="s">
        <v>627</v>
      </c>
      <c r="D272" s="19"/>
      <c r="E272" s="19" t="s">
        <v>614</v>
      </c>
      <c r="F272" s="19"/>
      <c r="G272" s="1"/>
      <c r="H272" s="1"/>
      <c r="I272" s="9"/>
    </row>
    <row r="273" spans="1:9" ht="41.25" customHeight="1" x14ac:dyDescent="0.35">
      <c r="A273" s="12" t="s">
        <v>333</v>
      </c>
      <c r="B273" s="19">
        <v>1</v>
      </c>
      <c r="C273" s="19" t="s">
        <v>628</v>
      </c>
      <c r="D273" s="19"/>
      <c r="E273" s="19" t="s">
        <v>614</v>
      </c>
      <c r="F273" s="13" t="s">
        <v>737</v>
      </c>
      <c r="G273" s="1"/>
      <c r="H273" s="1"/>
      <c r="I273" s="9"/>
    </row>
    <row r="274" spans="1:9" ht="37.5" customHeight="1" x14ac:dyDescent="0.35">
      <c r="A274" s="12" t="s">
        <v>192</v>
      </c>
      <c r="B274" s="19">
        <v>1</v>
      </c>
      <c r="C274" s="19" t="s">
        <v>629</v>
      </c>
      <c r="D274" s="19"/>
      <c r="E274" s="19" t="s">
        <v>630</v>
      </c>
      <c r="F274" s="13" t="s">
        <v>738</v>
      </c>
      <c r="G274" s="1"/>
      <c r="H274" s="1"/>
      <c r="I274" s="9"/>
    </row>
    <row r="275" spans="1:9" ht="16" customHeight="1" x14ac:dyDescent="0.35">
      <c r="A275" s="12" t="s">
        <v>334</v>
      </c>
      <c r="B275" s="25">
        <v>1</v>
      </c>
      <c r="C275" s="13" t="s">
        <v>497</v>
      </c>
      <c r="E275" s="13" t="s">
        <v>822</v>
      </c>
      <c r="G275" s="1"/>
      <c r="H275" s="1"/>
      <c r="I275" s="9"/>
    </row>
    <row r="276" spans="1:9" x14ac:dyDescent="0.35">
      <c r="A276" s="12" t="s">
        <v>193</v>
      </c>
      <c r="B276" s="25">
        <v>1</v>
      </c>
      <c r="C276" s="13" t="s">
        <v>498</v>
      </c>
      <c r="D276" s="13" t="s">
        <v>975</v>
      </c>
      <c r="E276" s="13" t="s">
        <v>823</v>
      </c>
      <c r="G276" s="1"/>
      <c r="H276" s="1"/>
      <c r="I276" s="9"/>
    </row>
    <row r="277" spans="1:9" ht="113.25" customHeight="1" x14ac:dyDescent="0.35">
      <c r="A277" s="12" t="s">
        <v>194</v>
      </c>
      <c r="B277" s="13">
        <v>1</v>
      </c>
      <c r="C277" s="13" t="s">
        <v>897</v>
      </c>
      <c r="E277" s="13" t="s">
        <v>912</v>
      </c>
      <c r="F277" s="13" t="s">
        <v>678</v>
      </c>
      <c r="G277" s="3"/>
      <c r="H277" s="1"/>
      <c r="I277" s="1"/>
    </row>
    <row r="278" spans="1:9" ht="84" customHeight="1" x14ac:dyDescent="0.35">
      <c r="A278" s="12" t="s">
        <v>195</v>
      </c>
      <c r="B278" s="13">
        <v>1</v>
      </c>
      <c r="C278" s="13" t="s">
        <v>898</v>
      </c>
      <c r="D278" s="13" t="s">
        <v>947</v>
      </c>
      <c r="E278" s="13" t="s">
        <v>903</v>
      </c>
      <c r="F278" s="13" t="s">
        <v>678</v>
      </c>
      <c r="G278" s="1"/>
      <c r="H278" s="1"/>
      <c r="I278" s="1"/>
    </row>
    <row r="279" spans="1:9" s="19" customFormat="1" ht="35.25" customHeight="1" x14ac:dyDescent="0.35">
      <c r="A279" s="12" t="s">
        <v>196</v>
      </c>
      <c r="B279" s="19">
        <v>1</v>
      </c>
      <c r="C279" s="19" t="s">
        <v>499</v>
      </c>
      <c r="E279" s="19" t="s">
        <v>823</v>
      </c>
      <c r="F279" s="19" t="s">
        <v>679</v>
      </c>
      <c r="G279" s="9"/>
      <c r="H279" s="9"/>
      <c r="I279" s="9"/>
    </row>
    <row r="280" spans="1:9" x14ac:dyDescent="0.35">
      <c r="A280" s="12" t="s">
        <v>389</v>
      </c>
      <c r="B280" s="25">
        <v>2</v>
      </c>
      <c r="C280" s="13" t="s">
        <v>500</v>
      </c>
      <c r="E280" s="13" t="s">
        <v>823</v>
      </c>
      <c r="G280" s="1"/>
      <c r="H280" s="1"/>
      <c r="I280" s="9"/>
    </row>
    <row r="281" spans="1:9" s="19" customFormat="1" ht="36" customHeight="1" x14ac:dyDescent="0.35">
      <c r="A281" s="12" t="s">
        <v>197</v>
      </c>
      <c r="B281" s="19">
        <v>1</v>
      </c>
      <c r="C281" s="19" t="s">
        <v>501</v>
      </c>
      <c r="E281" s="19" t="s">
        <v>823</v>
      </c>
      <c r="F281" s="13" t="s">
        <v>532</v>
      </c>
      <c r="G281" s="9"/>
      <c r="H281" s="9"/>
      <c r="I281" s="9"/>
    </row>
    <row r="282" spans="1:9" ht="100.5" customHeight="1" x14ac:dyDescent="0.35">
      <c r="A282" s="12" t="s">
        <v>198</v>
      </c>
      <c r="B282" s="6">
        <v>1</v>
      </c>
      <c r="C282" s="13" t="s">
        <v>948</v>
      </c>
      <c r="D282" s="13" t="s">
        <v>739</v>
      </c>
      <c r="E282" s="13" t="s">
        <v>905</v>
      </c>
      <c r="F282" s="13" t="s">
        <v>527</v>
      </c>
      <c r="G282" s="1"/>
      <c r="H282" s="1"/>
      <c r="I282" s="9"/>
    </row>
    <row r="283" spans="1:9" ht="77.5" x14ac:dyDescent="0.35">
      <c r="A283" s="12" t="s">
        <v>390</v>
      </c>
      <c r="B283" s="37">
        <v>1</v>
      </c>
      <c r="C283" s="13" t="s">
        <v>502</v>
      </c>
      <c r="E283" s="13" t="s">
        <v>904</v>
      </c>
      <c r="G283" s="1"/>
      <c r="H283" s="1"/>
      <c r="I283" s="9"/>
    </row>
    <row r="284" spans="1:9" ht="35.25" customHeight="1" x14ac:dyDescent="0.35">
      <c r="A284" s="12" t="s">
        <v>335</v>
      </c>
      <c r="B284" s="25">
        <v>1</v>
      </c>
      <c r="C284" s="13" t="s">
        <v>503</v>
      </c>
      <c r="E284" s="13" t="s">
        <v>823</v>
      </c>
      <c r="F284" s="13" t="s">
        <v>533</v>
      </c>
      <c r="G284" s="1"/>
      <c r="H284" s="1"/>
      <c r="I284" s="9"/>
    </row>
    <row r="285" spans="1:9" ht="52" customHeight="1" x14ac:dyDescent="0.35">
      <c r="A285" s="12" t="s">
        <v>336</v>
      </c>
      <c r="B285" s="13">
        <v>1</v>
      </c>
      <c r="C285" s="13" t="s">
        <v>899</v>
      </c>
      <c r="E285" s="13" t="s">
        <v>823</v>
      </c>
      <c r="F285" s="13" t="s">
        <v>677</v>
      </c>
      <c r="G285" s="3"/>
      <c r="H285" s="1"/>
      <c r="I285" s="1"/>
    </row>
    <row r="286" spans="1:9" ht="110.25" customHeight="1" x14ac:dyDescent="0.35">
      <c r="A286" s="12" t="s">
        <v>337</v>
      </c>
      <c r="B286" s="25">
        <v>1</v>
      </c>
      <c r="C286" s="25" t="s">
        <v>504</v>
      </c>
      <c r="D286" s="25" t="s">
        <v>370</v>
      </c>
      <c r="E286" s="13" t="s">
        <v>823</v>
      </c>
      <c r="F286" s="13" t="s">
        <v>527</v>
      </c>
      <c r="G286" s="1"/>
      <c r="H286" s="1"/>
      <c r="I286" s="9"/>
    </row>
    <row r="287" spans="1:9" s="19" customFormat="1" ht="105" customHeight="1" x14ac:dyDescent="0.35">
      <c r="A287" s="12" t="s">
        <v>338</v>
      </c>
      <c r="B287" s="19">
        <v>1</v>
      </c>
      <c r="C287" s="19" t="s">
        <v>505</v>
      </c>
      <c r="D287" s="19" t="s">
        <v>949</v>
      </c>
      <c r="E287" s="19" t="s">
        <v>905</v>
      </c>
      <c r="G287" s="1"/>
      <c r="H287" s="9"/>
      <c r="I287" s="9"/>
    </row>
    <row r="288" spans="1:9" ht="46.5" x14ac:dyDescent="0.35">
      <c r="A288" s="12" t="s">
        <v>339</v>
      </c>
      <c r="B288" s="25">
        <v>1</v>
      </c>
      <c r="C288" s="25" t="s">
        <v>506</v>
      </c>
      <c r="D288" s="25"/>
      <c r="E288" s="13" t="s">
        <v>824</v>
      </c>
      <c r="G288" s="1"/>
      <c r="H288" s="1"/>
      <c r="I288" s="9"/>
    </row>
    <row r="289" spans="1:9" ht="46.5" x14ac:dyDescent="0.35">
      <c r="A289" s="12" t="s">
        <v>340</v>
      </c>
      <c r="B289" s="25">
        <v>1</v>
      </c>
      <c r="C289" s="13" t="s">
        <v>437</v>
      </c>
      <c r="D289" s="19"/>
      <c r="E289" s="13" t="s">
        <v>861</v>
      </c>
      <c r="F289" s="13" t="s">
        <v>527</v>
      </c>
      <c r="G289" s="1"/>
      <c r="H289" s="1"/>
      <c r="I289" s="9"/>
    </row>
    <row r="290" spans="1:9" ht="67.5" customHeight="1" x14ac:dyDescent="0.35">
      <c r="A290" s="12" t="s">
        <v>341</v>
      </c>
      <c r="B290" s="25">
        <v>1</v>
      </c>
      <c r="C290" s="19" t="s">
        <v>581</v>
      </c>
      <c r="D290" s="19"/>
      <c r="E290" s="25" t="s">
        <v>862</v>
      </c>
      <c r="F290" s="13" t="s">
        <v>656</v>
      </c>
      <c r="G290" s="1"/>
      <c r="H290" s="1"/>
      <c r="I290" s="9"/>
    </row>
    <row r="291" spans="1:9" ht="46.5" x14ac:dyDescent="0.35">
      <c r="A291" s="12" t="s">
        <v>342</v>
      </c>
      <c r="B291" s="25">
        <v>1</v>
      </c>
      <c r="C291" s="13" t="s">
        <v>507</v>
      </c>
      <c r="D291" s="13" t="s">
        <v>371</v>
      </c>
      <c r="E291" s="13" t="s">
        <v>863</v>
      </c>
      <c r="F291" s="13" t="s">
        <v>527</v>
      </c>
      <c r="G291" s="1"/>
      <c r="H291" s="1"/>
      <c r="I291" s="9"/>
    </row>
    <row r="292" spans="1:9" ht="31" x14ac:dyDescent="0.35">
      <c r="A292" s="15" t="s">
        <v>199</v>
      </c>
      <c r="B292" s="34"/>
      <c r="C292" s="34" t="s">
        <v>200</v>
      </c>
      <c r="D292" s="17" t="s">
        <v>234</v>
      </c>
      <c r="E292" s="17" t="s">
        <v>690</v>
      </c>
      <c r="F292" s="17" t="s">
        <v>688</v>
      </c>
      <c r="G292" s="17" t="s">
        <v>275</v>
      </c>
      <c r="H292" s="17" t="s">
        <v>276</v>
      </c>
      <c r="I292" s="17" t="s">
        <v>277</v>
      </c>
    </row>
    <row r="293" spans="1:9" ht="62" x14ac:dyDescent="0.35">
      <c r="A293" s="12" t="s">
        <v>201</v>
      </c>
      <c r="B293" s="25">
        <v>1</v>
      </c>
      <c r="C293" s="13" t="s">
        <v>508</v>
      </c>
      <c r="D293" s="13" t="s">
        <v>425</v>
      </c>
      <c r="G293" s="1"/>
      <c r="H293" s="1"/>
      <c r="I293" s="9"/>
    </row>
    <row r="294" spans="1:9" ht="38.5" customHeight="1" x14ac:dyDescent="0.35">
      <c r="A294" s="12" t="s">
        <v>202</v>
      </c>
      <c r="B294" s="25">
        <v>2</v>
      </c>
      <c r="C294" s="19" t="s">
        <v>976</v>
      </c>
      <c r="F294" s="13" t="s">
        <v>715</v>
      </c>
      <c r="G294" s="1"/>
      <c r="H294" s="1"/>
      <c r="I294" s="9"/>
    </row>
    <row r="295" spans="1:9" ht="31" x14ac:dyDescent="0.35">
      <c r="A295" s="15" t="s">
        <v>203</v>
      </c>
      <c r="B295" s="34"/>
      <c r="C295" s="34" t="s">
        <v>204</v>
      </c>
      <c r="D295" s="17" t="s">
        <v>234</v>
      </c>
      <c r="E295" s="17" t="s">
        <v>690</v>
      </c>
      <c r="F295" s="17" t="s">
        <v>688</v>
      </c>
      <c r="G295" s="17" t="s">
        <v>275</v>
      </c>
      <c r="H295" s="17" t="s">
        <v>276</v>
      </c>
      <c r="I295" s="17" t="s">
        <v>277</v>
      </c>
    </row>
    <row r="296" spans="1:9" ht="31" x14ac:dyDescent="0.35">
      <c r="A296" s="12" t="s">
        <v>205</v>
      </c>
      <c r="B296" s="25">
        <v>2</v>
      </c>
      <c r="C296" s="13" t="s">
        <v>509</v>
      </c>
      <c r="D296" s="13" t="s">
        <v>740</v>
      </c>
      <c r="E296" s="13" t="s">
        <v>206</v>
      </c>
      <c r="G296" s="1"/>
      <c r="H296" s="1"/>
      <c r="I296" s="9"/>
    </row>
    <row r="297" spans="1:9" x14ac:dyDescent="0.35">
      <c r="A297" s="12" t="s">
        <v>207</v>
      </c>
      <c r="B297" s="25">
        <v>2</v>
      </c>
      <c r="C297" s="13" t="s">
        <v>208</v>
      </c>
      <c r="G297" s="1"/>
      <c r="H297" s="1"/>
      <c r="I297" s="9"/>
    </row>
    <row r="298" spans="1:9" ht="80.150000000000006" customHeight="1" x14ac:dyDescent="0.35">
      <c r="A298" s="12" t="s">
        <v>343</v>
      </c>
      <c r="B298" s="25">
        <v>1</v>
      </c>
      <c r="C298" s="13" t="s">
        <v>510</v>
      </c>
      <c r="D298" s="19" t="s">
        <v>950</v>
      </c>
      <c r="E298" s="13" t="s">
        <v>865</v>
      </c>
      <c r="G298" s="1"/>
      <c r="H298" s="1"/>
      <c r="I298" s="9"/>
    </row>
    <row r="299" spans="1:9" ht="112.5" customHeight="1" x14ac:dyDescent="0.35">
      <c r="A299" s="12" t="s">
        <v>209</v>
      </c>
      <c r="B299" s="25">
        <v>2</v>
      </c>
      <c r="C299" s="13" t="s">
        <v>511</v>
      </c>
      <c r="D299" s="13" t="s">
        <v>741</v>
      </c>
      <c r="E299" s="13" t="s">
        <v>864</v>
      </c>
      <c r="G299" s="1"/>
      <c r="H299" s="1"/>
      <c r="I299" s="9"/>
    </row>
    <row r="300" spans="1:9" ht="47.25" customHeight="1" x14ac:dyDescent="0.35">
      <c r="A300" s="12" t="s">
        <v>210</v>
      </c>
      <c r="B300" s="25">
        <v>2</v>
      </c>
      <c r="C300" s="13" t="s">
        <v>512</v>
      </c>
      <c r="D300" s="13" t="s">
        <v>742</v>
      </c>
      <c r="E300" s="13" t="s">
        <v>820</v>
      </c>
      <c r="G300" s="1"/>
      <c r="H300" s="1"/>
      <c r="I300" s="9"/>
    </row>
    <row r="301" spans="1:9" ht="33" customHeight="1" x14ac:dyDescent="0.35">
      <c r="A301" s="12" t="s">
        <v>391</v>
      </c>
      <c r="B301" s="25">
        <v>2</v>
      </c>
      <c r="C301" s="13" t="s">
        <v>513</v>
      </c>
      <c r="G301" s="1"/>
      <c r="H301" s="1"/>
      <c r="I301" s="9"/>
    </row>
    <row r="302" spans="1:9" ht="50.15" customHeight="1" x14ac:dyDescent="0.35">
      <c r="A302" s="12" t="s">
        <v>601</v>
      </c>
      <c r="B302" s="13">
        <v>3</v>
      </c>
      <c r="C302" s="13" t="s">
        <v>602</v>
      </c>
      <c r="D302" s="13" t="s">
        <v>900</v>
      </c>
      <c r="F302" s="13" t="s">
        <v>606</v>
      </c>
      <c r="G302" s="1"/>
      <c r="H302" s="1"/>
      <c r="I302" s="1"/>
    </row>
    <row r="303" spans="1:9" x14ac:dyDescent="0.35">
      <c r="B303" s="12"/>
      <c r="C303" s="12"/>
      <c r="D303" s="12"/>
      <c r="E303" s="12"/>
      <c r="F303" s="12"/>
    </row>
    <row r="304" spans="1:9" x14ac:dyDescent="0.35">
      <c r="A304" s="38"/>
      <c r="B304" s="38"/>
      <c r="C304" s="39" t="s">
        <v>757</v>
      </c>
      <c r="D304" s="10"/>
      <c r="E304" s="11"/>
    </row>
    <row r="305" spans="1:17" x14ac:dyDescent="0.35">
      <c r="A305" s="40"/>
      <c r="B305" s="40"/>
      <c r="C305" s="40" t="s">
        <v>758</v>
      </c>
      <c r="D305" s="51"/>
      <c r="E305" s="52"/>
    </row>
    <row r="306" spans="1:17" x14ac:dyDescent="0.35">
      <c r="A306" s="40"/>
      <c r="B306" s="40"/>
      <c r="C306" s="40" t="s">
        <v>759</v>
      </c>
      <c r="D306" s="51"/>
      <c r="E306" s="52"/>
    </row>
    <row r="307" spans="1:17" x14ac:dyDescent="0.35">
      <c r="A307" s="40"/>
      <c r="B307" s="40"/>
      <c r="C307" s="40" t="s">
        <v>760</v>
      </c>
      <c r="D307" s="51"/>
      <c r="E307" s="52"/>
    </row>
    <row r="308" spans="1:17" ht="92.25" customHeight="1" x14ac:dyDescent="0.35">
      <c r="A308" s="40"/>
      <c r="B308" s="40"/>
      <c r="C308" s="40" t="s">
        <v>761</v>
      </c>
      <c r="D308" s="51"/>
      <c r="E308" s="52"/>
      <c r="G308" s="18"/>
    </row>
    <row r="309" spans="1:17" s="43" customFormat="1" ht="68.150000000000006" customHeight="1" x14ac:dyDescent="0.35">
      <c r="A309" s="41"/>
      <c r="B309" s="42"/>
      <c r="C309" s="42"/>
      <c r="D309" s="42"/>
      <c r="E309" s="42"/>
      <c r="F309" s="42"/>
      <c r="H309" s="42"/>
      <c r="I309" s="42"/>
      <c r="J309" s="59" t="s">
        <v>755</v>
      </c>
      <c r="K309" s="60"/>
      <c r="L309" s="60"/>
      <c r="M309" s="60"/>
      <c r="N309" s="60"/>
      <c r="O309" s="60"/>
      <c r="P309" s="60"/>
      <c r="Q309" s="61"/>
    </row>
    <row r="310" spans="1:17" ht="31" x14ac:dyDescent="0.35">
      <c r="B310" s="44"/>
      <c r="C310" s="45" t="s">
        <v>690</v>
      </c>
      <c r="D310" s="45" t="s">
        <v>398</v>
      </c>
      <c r="E310" s="45" t="s">
        <v>885</v>
      </c>
      <c r="F310" s="45"/>
      <c r="G310" s="46" t="s">
        <v>657</v>
      </c>
      <c r="J310" s="16" t="s">
        <v>258</v>
      </c>
      <c r="K310" s="16" t="s">
        <v>259</v>
      </c>
      <c r="L310" s="16" t="s">
        <v>260</v>
      </c>
      <c r="M310" s="16" t="s">
        <v>261</v>
      </c>
      <c r="N310" s="16" t="s">
        <v>262</v>
      </c>
      <c r="O310" s="16" t="s">
        <v>263</v>
      </c>
      <c r="P310" s="16" t="s">
        <v>268</v>
      </c>
      <c r="Q310" s="16" t="s">
        <v>756</v>
      </c>
    </row>
    <row r="311" spans="1:17" ht="217.5" x14ac:dyDescent="0.35">
      <c r="B311" s="44"/>
      <c r="C311" s="44" t="s">
        <v>424</v>
      </c>
      <c r="D311" s="45"/>
      <c r="E311" s="45"/>
      <c r="F311" s="45"/>
      <c r="G311" s="7" t="s">
        <v>696</v>
      </c>
      <c r="J311" s="18" t="s">
        <v>264</v>
      </c>
      <c r="K311" s="13">
        <f>COUNTIF($B9:$B302,"=1")</f>
        <v>168</v>
      </c>
      <c r="L311" s="13">
        <f>COUNTIFS($B$9:$B$302,"=1",($G$9:$G$302),"=2")</f>
        <v>0</v>
      </c>
      <c r="M311" s="13">
        <f>COUNTIFS($B$9:$B$302,"=1",($G$9:$G$302),"=1")</f>
        <v>0</v>
      </c>
      <c r="N311" s="13">
        <f>COUNTIFS($B$9:$B$302,"=1",($G$9:$G$302),"=0")</f>
        <v>0</v>
      </c>
      <c r="O311" s="13">
        <f>COUNTIFS($B$9:$B$302,"=1",($G$9:$G$302),"=7")</f>
        <v>0</v>
      </c>
      <c r="P311" s="13">
        <f>COUNTIFS($B$9:$B$302,"=1",($G$9:$G$302),"=8")</f>
        <v>0</v>
      </c>
      <c r="Q311" s="20">
        <f>L311/(K311-P311)*100</f>
        <v>0</v>
      </c>
    </row>
    <row r="312" spans="1:17" ht="31" x14ac:dyDescent="0.35">
      <c r="B312" s="44"/>
      <c r="C312" s="44" t="s">
        <v>399</v>
      </c>
      <c r="D312" s="44" t="s">
        <v>231</v>
      </c>
      <c r="E312" s="44" t="s">
        <v>871</v>
      </c>
      <c r="F312" s="44"/>
      <c r="G312" s="44"/>
      <c r="J312" s="18" t="s">
        <v>265</v>
      </c>
      <c r="K312" s="13">
        <f>COUNTIF($B9:$B309,"=2")</f>
        <v>48</v>
      </c>
      <c r="L312" s="13">
        <f>COUNTIFS($B$9:$B$302,"=2",($G$9:$G$302),"=2")</f>
        <v>0</v>
      </c>
      <c r="M312" s="13">
        <f>COUNTIFS($B$9:$B$302,"=2",($G$9:$G$302),"=1")</f>
        <v>0</v>
      </c>
      <c r="N312" s="13">
        <f>COUNTIFS($B$9:$B$302,"=2",($G$9:$G$302),"=0")</f>
        <v>0</v>
      </c>
      <c r="O312" s="13">
        <f>COUNTIFS($B$9:$B$302,"=2",($G$9:$G$302),"=7")</f>
        <v>0</v>
      </c>
      <c r="P312" s="13">
        <f>COUNTIFS($B$9:$B$302,"=2",($G$9:$G$302),"=8")</f>
        <v>0</v>
      </c>
      <c r="Q312" s="20">
        <f>L312/(K312-P312)*100</f>
        <v>0</v>
      </c>
    </row>
    <row r="313" spans="1:17" ht="31" x14ac:dyDescent="0.35">
      <c r="B313" s="44"/>
      <c r="C313" s="44" t="s">
        <v>400</v>
      </c>
      <c r="D313" s="44" t="s">
        <v>805</v>
      </c>
      <c r="E313" s="44" t="s">
        <v>872</v>
      </c>
      <c r="F313" s="44"/>
      <c r="G313" s="44"/>
      <c r="J313" s="18" t="s">
        <v>266</v>
      </c>
      <c r="K313" s="13">
        <f>COUNTIF($B9:$B310,"=3")</f>
        <v>12</v>
      </c>
      <c r="L313" s="13">
        <f>COUNTIFS($B$9:$B$302,"=3",($G$9:$G$302),"=2")</f>
        <v>0</v>
      </c>
      <c r="M313" s="13">
        <f>COUNTIFS($B$9:$B$302,"=3",($G$9:$G$302),"=1")</f>
        <v>0</v>
      </c>
      <c r="N313" s="13">
        <f>COUNTIFS($B$9:$B$302,"=3",($G$9:$G$302),"=0")</f>
        <v>0</v>
      </c>
      <c r="O313" s="13">
        <f>COUNTIFS($B$9:$B$302,"=3",($G$9:$G$302),"=7")</f>
        <v>0</v>
      </c>
      <c r="P313" s="13">
        <f>COUNTIFS($B$9:$B$302,"=3",($G$9:$G$302),"=8")</f>
        <v>0</v>
      </c>
      <c r="Q313" s="20">
        <f>L313/(K313-P313)*100</f>
        <v>0</v>
      </c>
    </row>
    <row r="314" spans="1:17" ht="31" x14ac:dyDescent="0.35">
      <c r="B314" s="44"/>
      <c r="C314" s="44" t="s">
        <v>412</v>
      </c>
      <c r="D314" s="44" t="s">
        <v>233</v>
      </c>
      <c r="E314" s="44" t="s">
        <v>632</v>
      </c>
      <c r="F314" s="44"/>
      <c r="G314" s="44"/>
      <c r="J314" s="17" t="s">
        <v>267</v>
      </c>
      <c r="K314" s="17">
        <f>SUM(K311:K313)</f>
        <v>228</v>
      </c>
      <c r="L314" s="17">
        <f t="shared" ref="L314:P314" si="11">SUM(L311:L313)</f>
        <v>0</v>
      </c>
      <c r="M314" s="17">
        <f t="shared" si="11"/>
        <v>0</v>
      </c>
      <c r="N314" s="17">
        <f t="shared" si="11"/>
        <v>0</v>
      </c>
      <c r="O314" s="17">
        <f t="shared" si="11"/>
        <v>0</v>
      </c>
      <c r="P314" s="17">
        <f t="shared" si="11"/>
        <v>0</v>
      </c>
      <c r="Q314" s="23">
        <f t="shared" ref="Q314" si="12">L314/(K314-P314)*100</f>
        <v>0</v>
      </c>
    </row>
    <row r="315" spans="1:17" x14ac:dyDescent="0.35">
      <c r="B315" s="44"/>
      <c r="C315" s="44" t="s">
        <v>216</v>
      </c>
      <c r="D315" s="44" t="s">
        <v>403</v>
      </c>
      <c r="E315" s="44" t="s">
        <v>870</v>
      </c>
      <c r="F315" s="44"/>
      <c r="G315" s="44"/>
    </row>
    <row r="316" spans="1:17" x14ac:dyDescent="0.35">
      <c r="B316" s="44"/>
      <c r="C316" s="44" t="s">
        <v>223</v>
      </c>
      <c r="D316" s="44" t="s">
        <v>37</v>
      </c>
      <c r="E316" s="44" t="s">
        <v>401</v>
      </c>
      <c r="F316" s="44"/>
      <c r="G316" s="44"/>
    </row>
    <row r="317" spans="1:17" ht="31" x14ac:dyDescent="0.35">
      <c r="B317" s="44"/>
      <c r="C317" s="44" t="s">
        <v>402</v>
      </c>
      <c r="D317" s="44" t="s">
        <v>213</v>
      </c>
      <c r="E317" s="44" t="s">
        <v>633</v>
      </c>
      <c r="F317" s="44"/>
      <c r="G317" s="44"/>
    </row>
    <row r="318" spans="1:17" ht="31" x14ac:dyDescent="0.35">
      <c r="B318" s="44"/>
      <c r="C318" s="44" t="s">
        <v>224</v>
      </c>
      <c r="D318" s="44" t="s">
        <v>39</v>
      </c>
      <c r="E318" s="44" t="s">
        <v>874</v>
      </c>
      <c r="F318" s="44"/>
      <c r="G318" s="44" t="s">
        <v>873</v>
      </c>
    </row>
    <row r="319" spans="1:17" x14ac:dyDescent="0.35">
      <c r="B319" s="44"/>
      <c r="C319" s="44" t="s">
        <v>218</v>
      </c>
      <c r="D319" s="44" t="s">
        <v>219</v>
      </c>
      <c r="E319" s="44" t="s">
        <v>866</v>
      </c>
      <c r="F319" s="44"/>
      <c r="G319" s="44"/>
    </row>
    <row r="320" spans="1:17" ht="31" x14ac:dyDescent="0.35">
      <c r="B320" s="44"/>
      <c r="C320" s="44" t="s">
        <v>232</v>
      </c>
      <c r="D320" s="44" t="s">
        <v>53</v>
      </c>
      <c r="E320" s="44" t="s">
        <v>634</v>
      </c>
      <c r="F320" s="44"/>
      <c r="G320" s="44"/>
    </row>
    <row r="321" spans="2:9" ht="31" x14ac:dyDescent="0.35">
      <c r="B321" s="44"/>
      <c r="C321" s="44" t="s">
        <v>221</v>
      </c>
      <c r="D321" s="44" t="s">
        <v>222</v>
      </c>
      <c r="E321" s="44" t="s">
        <v>875</v>
      </c>
      <c r="F321" s="44"/>
      <c r="G321" s="44"/>
    </row>
    <row r="322" spans="2:9" ht="31" x14ac:dyDescent="0.35">
      <c r="B322" s="44"/>
      <c r="C322" s="44" t="s">
        <v>228</v>
      </c>
      <c r="D322" s="44" t="s">
        <v>229</v>
      </c>
      <c r="E322" s="47" t="s">
        <v>876</v>
      </c>
      <c r="F322" s="47"/>
      <c r="G322" s="44"/>
    </row>
    <row r="323" spans="2:9" ht="31" x14ac:dyDescent="0.35">
      <c r="B323" s="44"/>
      <c r="C323" s="44" t="s">
        <v>220</v>
      </c>
      <c r="D323" s="44" t="s">
        <v>206</v>
      </c>
      <c r="E323" s="44" t="s">
        <v>404</v>
      </c>
      <c r="F323" s="44"/>
      <c r="G323" s="44"/>
    </row>
    <row r="324" spans="2:9" x14ac:dyDescent="0.35">
      <c r="B324" s="44"/>
      <c r="C324" s="44" t="s">
        <v>406</v>
      </c>
      <c r="D324" s="44" t="s">
        <v>212</v>
      </c>
      <c r="E324" s="44" t="s">
        <v>635</v>
      </c>
      <c r="F324" s="44"/>
      <c r="G324" s="44"/>
    </row>
    <row r="325" spans="2:9" ht="31" x14ac:dyDescent="0.35">
      <c r="B325" s="44"/>
      <c r="C325" s="44" t="s">
        <v>405</v>
      </c>
      <c r="D325" s="44" t="s">
        <v>230</v>
      </c>
      <c r="E325" s="44" t="s">
        <v>877</v>
      </c>
      <c r="F325" s="44"/>
      <c r="G325" s="44"/>
    </row>
    <row r="326" spans="2:9" x14ac:dyDescent="0.35">
      <c r="B326" s="44"/>
      <c r="C326" s="44" t="s">
        <v>407</v>
      </c>
      <c r="D326" s="44" t="s">
        <v>211</v>
      </c>
      <c r="E326" s="44" t="s">
        <v>636</v>
      </c>
      <c r="F326" s="44"/>
      <c r="G326" s="44"/>
    </row>
    <row r="327" spans="2:9" ht="31" x14ac:dyDescent="0.35">
      <c r="B327" s="44"/>
      <c r="C327" s="44" t="s">
        <v>408</v>
      </c>
      <c r="D327" s="44" t="s">
        <v>217</v>
      </c>
      <c r="E327" s="47" t="s">
        <v>878</v>
      </c>
      <c r="F327" s="47"/>
      <c r="G327" s="44"/>
    </row>
    <row r="328" spans="2:9" ht="31" x14ac:dyDescent="0.35">
      <c r="B328" s="44"/>
      <c r="C328" s="44" t="s">
        <v>409</v>
      </c>
      <c r="D328" s="44" t="s">
        <v>214</v>
      </c>
      <c r="E328" s="44" t="s">
        <v>879</v>
      </c>
      <c r="F328" s="44"/>
      <c r="G328" s="44"/>
    </row>
    <row r="329" spans="2:9" ht="31" x14ac:dyDescent="0.35">
      <c r="B329" s="44"/>
      <c r="C329" s="44" t="s">
        <v>410</v>
      </c>
      <c r="D329" s="44" t="s">
        <v>215</v>
      </c>
      <c r="E329" s="44" t="s">
        <v>879</v>
      </c>
      <c r="F329" s="44"/>
      <c r="G329" s="44"/>
    </row>
    <row r="330" spans="2:9" ht="31" x14ac:dyDescent="0.35">
      <c r="B330" s="44"/>
      <c r="C330" s="44" t="s">
        <v>411</v>
      </c>
      <c r="D330" s="44" t="s">
        <v>586</v>
      </c>
      <c r="E330" s="44" t="s">
        <v>880</v>
      </c>
      <c r="F330" s="44"/>
      <c r="G330" s="44"/>
    </row>
    <row r="331" spans="2:9" ht="101.5" x14ac:dyDescent="0.35">
      <c r="B331" s="44"/>
      <c r="C331" s="44" t="s">
        <v>686</v>
      </c>
      <c r="D331" s="44"/>
      <c r="E331" s="44"/>
      <c r="F331" s="44"/>
      <c r="G331" s="8" t="s">
        <v>588</v>
      </c>
    </row>
    <row r="332" spans="2:9" ht="87" x14ac:dyDescent="0.35">
      <c r="B332" s="44"/>
      <c r="C332" s="44" t="s">
        <v>913</v>
      </c>
      <c r="D332" s="44" t="s">
        <v>903</v>
      </c>
      <c r="E332" s="44">
        <v>2024</v>
      </c>
      <c r="G332" s="48" t="s">
        <v>914</v>
      </c>
      <c r="I332" s="13"/>
    </row>
    <row r="333" spans="2:9" ht="53.9" customHeight="1" x14ac:dyDescent="0.35">
      <c r="B333" s="44"/>
      <c r="C333" s="44" t="s">
        <v>611</v>
      </c>
      <c r="D333" s="44" t="s">
        <v>631</v>
      </c>
      <c r="E333" s="49">
        <v>44834</v>
      </c>
      <c r="F333" s="49"/>
      <c r="G333" s="44"/>
    </row>
    <row r="334" spans="2:9" ht="31" x14ac:dyDescent="0.35">
      <c r="B334" s="44"/>
      <c r="C334" s="44" t="s">
        <v>414</v>
      </c>
      <c r="D334" s="44" t="s">
        <v>415</v>
      </c>
      <c r="E334" s="49">
        <v>44266</v>
      </c>
      <c r="F334" s="49"/>
      <c r="G334" s="44"/>
    </row>
    <row r="335" spans="2:9" ht="31" x14ac:dyDescent="0.35">
      <c r="B335" s="44"/>
      <c r="C335" s="44" t="s">
        <v>416</v>
      </c>
      <c r="D335" s="44" t="s">
        <v>419</v>
      </c>
      <c r="E335" s="44" t="s">
        <v>430</v>
      </c>
      <c r="F335" s="44"/>
      <c r="G335" s="44"/>
    </row>
    <row r="336" spans="2:9" ht="409.5" x14ac:dyDescent="0.35">
      <c r="B336" s="44"/>
      <c r="C336" s="44" t="s">
        <v>226</v>
      </c>
      <c r="D336" s="44" t="s">
        <v>227</v>
      </c>
      <c r="E336" s="44">
        <v>2020</v>
      </c>
      <c r="F336" s="44"/>
      <c r="G336" s="44" t="s">
        <v>637</v>
      </c>
    </row>
    <row r="337" spans="1:8" ht="31" x14ac:dyDescent="0.35">
      <c r="B337" s="44"/>
      <c r="C337" s="44" t="s">
        <v>684</v>
      </c>
      <c r="D337" s="44" t="s">
        <v>685</v>
      </c>
      <c r="E337" s="44"/>
      <c r="F337" s="44"/>
      <c r="G337" s="44"/>
    </row>
    <row r="338" spans="1:8" ht="144.65" customHeight="1" x14ac:dyDescent="0.35">
      <c r="B338" s="44"/>
      <c r="C338" s="44" t="s">
        <v>225</v>
      </c>
      <c r="D338" s="44" t="s">
        <v>420</v>
      </c>
      <c r="E338" s="44">
        <v>2011</v>
      </c>
      <c r="F338" s="44"/>
      <c r="G338" s="44" t="s">
        <v>638</v>
      </c>
    </row>
    <row r="339" spans="1:8" ht="46.5" x14ac:dyDescent="0.35">
      <c r="B339" s="44"/>
      <c r="C339" s="44" t="s">
        <v>413</v>
      </c>
      <c r="D339" s="44" t="s">
        <v>428</v>
      </c>
      <c r="E339" s="49" t="s">
        <v>883</v>
      </c>
      <c r="F339" s="49"/>
      <c r="G339" s="44"/>
    </row>
    <row r="340" spans="1:8" x14ac:dyDescent="0.35">
      <c r="B340" s="44"/>
      <c r="C340" s="44" t="s">
        <v>417</v>
      </c>
      <c r="D340" s="44" t="s">
        <v>418</v>
      </c>
      <c r="E340" s="47" t="s">
        <v>867</v>
      </c>
      <c r="F340" s="47"/>
      <c r="G340" s="44"/>
    </row>
    <row r="341" spans="1:8" s="19" customFormat="1" ht="31" x14ac:dyDescent="0.35">
      <c r="A341" s="12"/>
      <c r="B341" s="44"/>
      <c r="C341" s="44" t="s">
        <v>421</v>
      </c>
      <c r="D341" s="44" t="s">
        <v>422</v>
      </c>
      <c r="E341" s="47" t="s">
        <v>881</v>
      </c>
      <c r="F341" s="47"/>
      <c r="G341" s="44"/>
      <c r="H341" s="13"/>
    </row>
    <row r="342" spans="1:8" s="19" customFormat="1" x14ac:dyDescent="0.35">
      <c r="A342" s="12"/>
      <c r="B342" s="44"/>
      <c r="C342" s="44" t="s">
        <v>423</v>
      </c>
      <c r="D342" s="44" t="s">
        <v>424</v>
      </c>
      <c r="E342" s="44"/>
      <c r="F342" s="44"/>
      <c r="G342" s="44"/>
      <c r="H342" s="13"/>
    </row>
    <row r="343" spans="1:8" ht="31" x14ac:dyDescent="0.35">
      <c r="B343" s="44"/>
      <c r="C343" s="44" t="s">
        <v>426</v>
      </c>
      <c r="D343" s="44" t="s">
        <v>427</v>
      </c>
      <c r="E343" s="44" t="s">
        <v>882</v>
      </c>
      <c r="F343" s="44"/>
      <c r="G343" s="44"/>
    </row>
    <row r="344" spans="1:8" x14ac:dyDescent="0.35">
      <c r="B344" s="44"/>
      <c r="C344" s="44" t="s">
        <v>431</v>
      </c>
      <c r="D344" s="44" t="s">
        <v>432</v>
      </c>
      <c r="E344" s="44" t="s">
        <v>433</v>
      </c>
      <c r="F344" s="44"/>
      <c r="G344" s="44"/>
    </row>
    <row r="345" spans="1:8" ht="31" x14ac:dyDescent="0.35">
      <c r="B345" s="44"/>
      <c r="C345" s="44" t="s">
        <v>589</v>
      </c>
      <c r="D345" s="8" t="s">
        <v>588</v>
      </c>
      <c r="E345" s="44"/>
      <c r="F345" s="44"/>
      <c r="G345" s="44"/>
    </row>
    <row r="346" spans="1:8" x14ac:dyDescent="0.35">
      <c r="B346" s="44"/>
      <c r="C346" s="44" t="s">
        <v>591</v>
      </c>
      <c r="D346" s="44"/>
      <c r="E346" s="44" t="s">
        <v>658</v>
      </c>
      <c r="F346" s="44"/>
      <c r="G346" s="44"/>
    </row>
  </sheetData>
  <sheetProtection algorithmName="SHA-512" hashValue="OGnMWDIM0ehhNVfhAKqaFl6bwJfBHsklnv7atoFF8xcZGpPzUOwU9hfbdiQsTi1lwRBIa1f+U3sdSAAasaOY4g==" saltValue="FAGGE3YA/J2IN0frpPDx+w==" spinCount="100000" sheet="1" objects="1" scenarios="1"/>
  <sortState ref="A321:Q347">
    <sortCondition ref="C321:C347"/>
  </sortState>
  <customSheetViews>
    <customSheetView guid="{380C5EF6-E691-43C2-9489-59FC346F7054}" scale="70" showPageBreaks="1" fitToPage="1" printArea="1" hiddenColumns="1" topLeftCell="A19">
      <selection activeCell="E35" sqref="E35"/>
      <rowBreaks count="7" manualBreakCount="7">
        <brk id="58" max="16383" man="1"/>
        <brk id="127" max="16383" man="1"/>
        <brk id="157" max="16383" man="1"/>
        <brk id="189" max="16383" man="1"/>
        <brk id="221" max="16383" man="1"/>
        <brk id="244" max="16383" man="1"/>
        <brk id="308" max="16383" man="1"/>
      </rowBreaks>
      <pageMargins left="0.23622047244094491" right="0.23622047244094491" top="0.35433070866141736" bottom="0.35433070866141736" header="0.31496062992125984" footer="0.31496062992125984"/>
      <pageSetup paperSize="9" scale="37" fitToHeight="0" orientation="landscape" r:id="rId1"/>
      <headerFooter>
        <oddFooter>&amp;C&amp;P/&amp;N</oddFooter>
      </headerFooter>
    </customSheetView>
  </customSheetViews>
  <mergeCells count="70">
    <mergeCell ref="E163:I163"/>
    <mergeCell ref="E135:I135"/>
    <mergeCell ref="C134:D134"/>
    <mergeCell ref="C135:D135"/>
    <mergeCell ref="C162:D162"/>
    <mergeCell ref="E134:I134"/>
    <mergeCell ref="J309:Q309"/>
    <mergeCell ref="C1:I1"/>
    <mergeCell ref="C2:I2"/>
    <mergeCell ref="C194:D194"/>
    <mergeCell ref="C195:D195"/>
    <mergeCell ref="E194:I194"/>
    <mergeCell ref="E195:I195"/>
    <mergeCell ref="E164:I164"/>
    <mergeCell ref="E165:I165"/>
    <mergeCell ref="E4:I4"/>
    <mergeCell ref="E5:I5"/>
    <mergeCell ref="E6:I6"/>
    <mergeCell ref="E7:I7"/>
    <mergeCell ref="C6:D6"/>
    <mergeCell ref="C7:D7"/>
    <mergeCell ref="E132:I132"/>
    <mergeCell ref="C132:D132"/>
    <mergeCell ref="C133:D133"/>
    <mergeCell ref="C250:D250"/>
    <mergeCell ref="C228:D228"/>
    <mergeCell ref="C248:D248"/>
    <mergeCell ref="C246:I246"/>
    <mergeCell ref="E228:I228"/>
    <mergeCell ref="E247:I247"/>
    <mergeCell ref="E248:I248"/>
    <mergeCell ref="E249:I249"/>
    <mergeCell ref="E250:I250"/>
    <mergeCell ref="C247:D247"/>
    <mergeCell ref="C249:D249"/>
    <mergeCell ref="C226:D226"/>
    <mergeCell ref="C163:D163"/>
    <mergeCell ref="E162:I162"/>
    <mergeCell ref="C60:I60"/>
    <mergeCell ref="C4:D4"/>
    <mergeCell ref="C5:D5"/>
    <mergeCell ref="C227:D227"/>
    <mergeCell ref="E225:I225"/>
    <mergeCell ref="E226:I226"/>
    <mergeCell ref="C164:D164"/>
    <mergeCell ref="C165:D165"/>
    <mergeCell ref="C224:I224"/>
    <mergeCell ref="C192:D192"/>
    <mergeCell ref="C193:D193"/>
    <mergeCell ref="E192:I192"/>
    <mergeCell ref="E193:I193"/>
    <mergeCell ref="E227:I227"/>
    <mergeCell ref="C225:D225"/>
    <mergeCell ref="E133:I133"/>
    <mergeCell ref="D305:E305"/>
    <mergeCell ref="D306:E306"/>
    <mergeCell ref="D307:E307"/>
    <mergeCell ref="D308:E308"/>
    <mergeCell ref="C3:I3"/>
    <mergeCell ref="C131:I131"/>
    <mergeCell ref="C161:I161"/>
    <mergeCell ref="C191:I191"/>
    <mergeCell ref="C61:D61"/>
    <mergeCell ref="C62:D62"/>
    <mergeCell ref="C63:D63"/>
    <mergeCell ref="C64:D64"/>
    <mergeCell ref="E61:I61"/>
    <mergeCell ref="E62:I62"/>
    <mergeCell ref="E63:I63"/>
    <mergeCell ref="E64:I64"/>
  </mergeCells>
  <hyperlinks>
    <hyperlink ref="D345" r:id="rId2"/>
    <hyperlink ref="G331" r:id="rId3"/>
    <hyperlink ref="G311" r:id="rId4"/>
    <hyperlink ref="G332" r:id="rId5"/>
  </hyperlinks>
  <pageMargins left="0.23622047244094491" right="0.23622047244094491" top="0.35433070866141736" bottom="0.35433070866141736" header="0.31496062992125984" footer="0.31496062992125984"/>
  <pageSetup paperSize="9" scale="37" fitToHeight="0" orientation="landscape" r:id="rId6"/>
  <headerFooter>
    <oddFooter>&amp;C&amp;P/&amp;N</oddFooter>
  </headerFooter>
  <rowBreaks count="7" manualBreakCount="7">
    <brk id="59" max="16383" man="1"/>
    <brk id="130" max="16383" man="1"/>
    <brk id="160" max="16383" man="1"/>
    <brk id="190" max="16383" man="1"/>
    <brk id="223" max="16383" man="1"/>
    <brk id="245" max="16383" man="1"/>
    <brk id="309" max="16383" man="1"/>
  </rowBreaks>
  <ignoredErrors>
    <ignoredError sqref="A9 A43 A48 A56 A59 A66 A252:A253" twoDigitTextYear="1"/>
    <ignoredError sqref="A3 A60" numberStoredAsText="1"/>
  </ignoredErrors>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
  <sheetViews>
    <sheetView workbookViewId="0">
      <selection activeCell="J31" sqref="J31:J37"/>
    </sheetView>
  </sheetViews>
  <sheetFormatPr baseColWidth="10" defaultRowHeight="14.5" x14ac:dyDescent="0.35"/>
  <sheetData/>
  <customSheetViews>
    <customSheetView guid="{380C5EF6-E691-43C2-9489-59FC346F7054}">
      <selection activeCell="J31" sqref="J31:J3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standarder 2022</vt:lpstr>
      <vt:lpstr>Ark3</vt:lpstr>
      <vt:lpstr>'standarder 2022'!Utskriftsområde</vt:lpstr>
    </vt:vector>
  </TitlesOfParts>
  <Company>Helse Sør-Øst RHF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Gerd Haugen Mariniusson</dc:creator>
  <cp:lastModifiedBy>Mathea Fretheim Walle</cp:lastModifiedBy>
  <cp:lastPrinted>2020-02-12T12:11:29Z</cp:lastPrinted>
  <dcterms:created xsi:type="dcterms:W3CDTF">2019-01-08T10:23:07Z</dcterms:created>
  <dcterms:modified xsi:type="dcterms:W3CDTF">2025-01-31T13:01:58Z</dcterms:modified>
</cp:coreProperties>
</file>